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684" tabRatio="744" firstSheet="6" activeTab="21"/>
  </bookViews>
  <sheets>
    <sheet name="Aantal per ploeg" sheetId="1" r:id="rId1"/>
    <sheet name="Werking" sheetId="2" r:id="rId2"/>
    <sheet name="Ploegen" sheetId="3" r:id="rId3"/>
    <sheet name="P2-Paringsnrs." sheetId="4" r:id="rId4"/>
    <sheet name="Paringen" sheetId="5" r:id="rId5"/>
    <sheet name="1" sheetId="6" r:id="rId6"/>
    <sheet name="2" sheetId="7" r:id="rId7"/>
    <sheet name="3" sheetId="8" r:id="rId8"/>
    <sheet name="4" sheetId="9" r:id="rId9"/>
    <sheet name="5" sheetId="10" r:id="rId10"/>
    <sheet name="6" sheetId="11" r:id="rId11"/>
    <sheet name="7" sheetId="12" r:id="rId12"/>
    <sheet name="ploeg" sheetId="13" r:id="rId13"/>
    <sheet name="Bord 1" sheetId="14" r:id="rId14"/>
    <sheet name="Bord 2" sheetId="15" r:id="rId15"/>
    <sheet name="Bord 3" sheetId="16" r:id="rId16"/>
    <sheet name="Bord 4" sheetId="17" r:id="rId17"/>
    <sheet name="Ploeg (2)" sheetId="18" r:id="rId18"/>
    <sheet name="Bord 1 (2)" sheetId="19" r:id="rId19"/>
    <sheet name="Bord 2 (2)" sheetId="20" r:id="rId20"/>
    <sheet name="Bord 3 (2)" sheetId="21" r:id="rId21"/>
    <sheet name="Bord 4 (2)" sheetId="22" r:id="rId22"/>
  </sheets>
  <definedNames>
    <definedName name="_xlnm.Print_Area" localSheetId="5">'1'!$B$2:$K$73</definedName>
    <definedName name="_xlnm.Print_Area" localSheetId="6">'2'!$B$2:$K$73</definedName>
    <definedName name="_xlnm.Print_Area" localSheetId="7">'3'!$B$2:$K$73</definedName>
    <definedName name="_xlnm.Print_Area" localSheetId="8">'4'!$B$2:$K$73</definedName>
    <definedName name="_xlnm.Print_Area" localSheetId="9">'5'!$B$2:$K$73</definedName>
    <definedName name="_xlnm.Print_Area" localSheetId="10">'6'!$B$2:$K$73</definedName>
    <definedName name="_xlnm.Print_Area" localSheetId="11">'7'!$B$2:$K$73</definedName>
    <definedName name="Ploegen" localSheetId="0">'Aantal per ploeg'!$A$2:$A$51</definedName>
    <definedName name="Ploegen">'Ploegen'!$A$4:$F$75</definedName>
    <definedName name="Vlaams_Schoolschaak_LO___A_3de_graad___Paringsnummers" localSheetId="3">'P2-Paringsnrs.'!#REF!</definedName>
    <definedName name="Vlaams_Schoolschaak_LO___A_3de_graad___Paringsnummers_1" localSheetId="3">'P2-Paringsnrs.'!$A$2:$B$25</definedName>
  </definedNames>
  <calcPr fullCalcOnLoad="1"/>
</workbook>
</file>

<file path=xl/sharedStrings.xml><?xml version="1.0" encoding="utf-8"?>
<sst xmlns="http://schemas.openxmlformats.org/spreadsheetml/2006/main" count="1043" uniqueCount="125">
  <si>
    <t>Naam schoolploeg</t>
  </si>
  <si>
    <t>Naam bord 1</t>
  </si>
  <si>
    <t>Naam bord 2</t>
  </si>
  <si>
    <t>Naam bord 3</t>
  </si>
  <si>
    <t>Naam bord 4</t>
  </si>
  <si>
    <t>Nr.</t>
  </si>
  <si>
    <t>uitslag</t>
  </si>
  <si>
    <t>Naam kampioenschap of groep:</t>
  </si>
  <si>
    <t>Ronde</t>
  </si>
  <si>
    <t>Tafel</t>
  </si>
  <si>
    <t>Paring</t>
  </si>
  <si>
    <t>(wit)</t>
  </si>
  <si>
    <t>(zwart)</t>
  </si>
  <si>
    <t>-</t>
  </si>
  <si>
    <t>TOTAAL:</t>
  </si>
  <si>
    <t>Aantal ronden:</t>
  </si>
  <si>
    <t>Aantal ploegen:</t>
  </si>
  <si>
    <t>Vul de naam van het kampioenschap of van de groep binnen het kampioenschap in. Deze verschijnt op de afgedrukte ronden.</t>
  </si>
  <si>
    <t>Sheet</t>
  </si>
  <si>
    <t>Taak</t>
  </si>
  <si>
    <t>Ploegen</t>
  </si>
  <si>
    <t>Paringen</t>
  </si>
  <si>
    <t>TOT</t>
  </si>
  <si>
    <t>Vul alle ploegnamen en spelersnamen in. Reservespelers kunnen hier ook worden vermeld, maar worden verder niet gebruikt, evenals de begeleiders.</t>
  </si>
  <si>
    <t>Algemene opmerking</t>
  </si>
  <si>
    <t>Indien er te veel deelnemende ploegen in dit voorbeeld staan, moeten de regels die teveel zijn gewist worden in de sheets 1 tot 9 en bord1 tot bord4.</t>
  </si>
  <si>
    <t>Indien er te weinig deelnemende ploegen in dit voorbeeld staan, kopieer je in de sheets 1 tot en met 9 lijn 2 tot en met 10 x keer onder mekaar, zodat x gelijk is aan het aantal ploegen / 2, afgerond naar boven. Je kan dit doen door alle sheets te selecteren en eenmaal de sleepbeweging uit te voeren in 1 van de sheets.</t>
  </si>
  <si>
    <t>1-9;bord1-bord4</t>
  </si>
  <si>
    <t>1-9</t>
  </si>
  <si>
    <t>bord1-bord4</t>
  </si>
  <si>
    <t>Wis de regels die teveel zijn of kopieer de regels die tekort zijn in deze sheets. Ook mogelijk in 1 keer via selectie van de 4 sheets voor de actie.</t>
  </si>
  <si>
    <t>Pas het printgebied aan, zodat alles wordt afgeprint!!!! Dit start steeds in de cell B2. Dit kan slechts per sheet.</t>
  </si>
  <si>
    <t>Vul na elke ronde de borduitslagen in. Hiermee worden de bord-sheets ingevuld. De totale ploeguitslagen worden nergens vermeld. Je kan deze invullen, maar deze worden nergens gebruikt. Dit deel gaat via Pairtwo.</t>
  </si>
  <si>
    <t>Vul de paringen in ronde per ronde en druk dan per ronde het tabblad van die ronde af. De paringsnummers van Pairtwo moeten dus overeenkomen met deze in de sheet!!</t>
  </si>
  <si>
    <t>Macro</t>
  </si>
  <si>
    <t>Spelers 1ste bord</t>
  </si>
  <si>
    <t>Spelers 2de bord</t>
  </si>
  <si>
    <t>Spelers 3de bord</t>
  </si>
  <si>
    <t>Spelers 4de bord</t>
  </si>
  <si>
    <t>Vul het aantal ploegen en het aantal te spelen ronden in. Indien Ploegen maal ronden &gt; 400 moet de lijst verder naar onder worden versleept.</t>
  </si>
  <si>
    <t>Om de borden-sheets te sorteren kan je de bijgeleverde macro uitvoeren. Deze sorteert tot XX ploegen. XX wordt bepaald door het bereik dat  in functie van het vorige toernooi telkens dient aangepast te worden.</t>
  </si>
  <si>
    <t>Bewerking</t>
  </si>
  <si>
    <t>Afprinten</t>
  </si>
  <si>
    <t>Ingeven</t>
  </si>
  <si>
    <t>Aantal pagina's paringen afprinten</t>
  </si>
  <si>
    <t>Naam</t>
  </si>
  <si>
    <t>Paringsnr.</t>
  </si>
  <si>
    <t>Dit bestand is standaard gemaakt voor deelname van 72 ploegen. Indien er meer of minder ploegen zijn, dienen de sheets hiervoor aangepast te worden, hiervoor kan je onderstaande instructies volgen. Dit sheet is niet geschikt voor Excel-leeks.</t>
  </si>
  <si>
    <t>Dit is ingebouwd om de uitslagenbriefjes te kunnen knippen.</t>
  </si>
  <si>
    <t>VOLLEDIG GESPEELD?</t>
  </si>
  <si>
    <t>RONDE - DEEL1</t>
  </si>
  <si>
    <t>RONDE - DEEL2</t>
  </si>
  <si>
    <t>RONDE</t>
  </si>
  <si>
    <t>Mechanisme ingebouwd om bij het afdrukken van de stand ook de juiste ronde te zetten.</t>
  </si>
  <si>
    <t>Alles is gebaseerd op cel F1 per ronde. Als deze volledig is gespeeld (dus als men alle resultaten kent), dan dient deze op JA gezet te worden</t>
  </si>
  <si>
    <t>Als dit is ingevuld in het tabblad van de ronde in cel K1, dan komen de uitslagenbriefjes onder mekaar als je ze print.</t>
  </si>
  <si>
    <t>Als dit is ingevuld in het tabblad van de ronde in cel K1, dan komen de ontmoetingen na mekaar zodat men ze kan ingeven.</t>
  </si>
  <si>
    <t>Bordnr.</t>
  </si>
  <si>
    <t>Ploeg 1</t>
  </si>
  <si>
    <t>Paringsnr. -1</t>
  </si>
  <si>
    <t>Ploeg 2</t>
  </si>
  <si>
    <t>Paringsnr. -2</t>
  </si>
  <si>
    <t>Paringsnr. 1</t>
  </si>
  <si>
    <t>Paringsnr. 2</t>
  </si>
  <si>
    <t>Naam reserve</t>
  </si>
  <si>
    <t>Begeleider</t>
  </si>
  <si>
    <t>E-F</t>
  </si>
  <si>
    <t>adres begeleider</t>
  </si>
  <si>
    <t>adres school</t>
  </si>
  <si>
    <t>Aantal strookjes per blad</t>
  </si>
  <si>
    <t>TOTAAL</t>
  </si>
  <si>
    <t>#</t>
  </si>
  <si>
    <t>ELO</t>
  </si>
  <si>
    <t>E</t>
  </si>
  <si>
    <t>Punten -1</t>
  </si>
  <si>
    <t>Punten -2</t>
  </si>
  <si>
    <t>Bernard Lievegoed College 1</t>
  </si>
  <si>
    <t>Bernard Lievegoed College 2</t>
  </si>
  <si>
    <t>Klinkenberg, Jelmar</t>
  </si>
  <si>
    <t>van Bokhoven, Juul</t>
  </si>
  <si>
    <t>Suzanne Benneheij</t>
  </si>
  <si>
    <t>suzanne@ziraffa-art.nl</t>
  </si>
  <si>
    <t>LiSB Limb. Schoolschaak VO 2023</t>
  </si>
  <si>
    <t>Porta Mosana College</t>
  </si>
  <si>
    <t>United World College Maastricht</t>
  </si>
  <si>
    <t>Cakmak, Metehan</t>
  </si>
  <si>
    <t>Kshirsagar, Pranav</t>
  </si>
  <si>
    <t>ginodemon@hotmail.com</t>
  </si>
  <si>
    <t>G</t>
  </si>
  <si>
    <t>+31 6 86233157</t>
  </si>
  <si>
    <t>da@vanrijnpb.nl</t>
  </si>
  <si>
    <t>Gino de Mon</t>
  </si>
  <si>
    <t>Danielle Arends</t>
  </si>
  <si>
    <t>Umang Shahi</t>
  </si>
  <si>
    <t>Perez Przyk, Karol</t>
  </si>
  <si>
    <t>van Rijn, Luuk</t>
  </si>
  <si>
    <t>McLaughlin, Iver</t>
  </si>
  <si>
    <t>Peukens, James</t>
  </si>
  <si>
    <t>van Rijn, Ger</t>
  </si>
  <si>
    <t>Shahi, Umang</t>
  </si>
  <si>
    <t>Willemsen, Rafael</t>
  </si>
  <si>
    <t>Shrivastava, Sayan</t>
  </si>
  <si>
    <t>Mentink, Levi</t>
  </si>
  <si>
    <t>Eijkelenboom, Job</t>
  </si>
  <si>
    <t>UWCM - B4</t>
  </si>
  <si>
    <t>Neen</t>
  </si>
  <si>
    <t>Ruijpers, Lean</t>
  </si>
  <si>
    <t>Ja</t>
  </si>
  <si>
    <t>Kshirsagar, Pranav (Porta Mosana College)</t>
  </si>
  <si>
    <t/>
  </si>
  <si>
    <t>Perez Przyk, Karol (Bernard Lievegoed College 1)</t>
  </si>
  <si>
    <t>van Rijn, Luuk (Bernard Lievegoed College 2)</t>
  </si>
  <si>
    <t>McLaughlin, Iver (United World College Maastricht)</t>
  </si>
  <si>
    <t xml:space="preserve"> ()</t>
  </si>
  <si>
    <t>Klinkenberg, Jelmar (Porta Mosana College)</t>
  </si>
  <si>
    <t>Peukens, James (Bernard Lievegoed College 1)</t>
  </si>
  <si>
    <t>van Rijn, Ger (Bernard Lievegoed College 2)</t>
  </si>
  <si>
    <t>Shahi, Umang (United World College Maastricht)</t>
  </si>
  <si>
    <t>Cakmak, Metehan (Porta Mosana College)</t>
  </si>
  <si>
    <t>Ruijpers, Lean (Bernard Lievegoed College 1)</t>
  </si>
  <si>
    <t>Willemsen, Rafael (Bernard Lievegoed College 2)</t>
  </si>
  <si>
    <t>Shrivastava, Sayan (United World College Maastricht)</t>
  </si>
  <si>
    <t>van Bokhoven, Juul (Porta Mosana College)</t>
  </si>
  <si>
    <t>Mentink, Levi (Bernard Lievegoed College 1)</t>
  </si>
  <si>
    <t>Eijkelenboom, Job (Bernard Lievegoed College 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</si>
</sst>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General\."/>
    <numFmt numFmtId="165" formatCode="&quot;Ronde&quot;\ General"/>
    <numFmt numFmtId="166" formatCode="0.0"/>
  </numFmts>
  <fonts count="43">
    <font>
      <sz val="10"/>
      <name val="Arial"/>
      <family val="0"/>
    </font>
    <font>
      <sz val="11"/>
      <color indexed="8"/>
      <name val="Calibri"/>
      <family val="2"/>
    </font>
    <font>
      <b/>
      <sz val="18"/>
      <name val="Arial"/>
      <family val="2"/>
    </font>
    <font>
      <sz val="14"/>
      <name val="Arial"/>
      <family val="2"/>
    </font>
    <font>
      <b/>
      <sz val="10"/>
      <name val="Arial"/>
      <family val="2"/>
    </font>
    <font>
      <b/>
      <sz val="20"/>
      <name val="Arial"/>
      <family val="2"/>
    </font>
    <font>
      <sz val="10"/>
      <color indexed="8"/>
      <name val="Sans"/>
      <family val="2"/>
    </font>
    <font>
      <u val="single"/>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0"/>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top/>
      <bottom/>
    </border>
    <border>
      <left/>
      <right/>
      <top style="thick"/>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7" fillId="0" borderId="0" applyNumberFormat="0" applyFill="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25"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6" fillId="0" borderId="0">
      <alignment/>
      <protection/>
    </xf>
    <xf numFmtId="0" fontId="25"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52">
    <xf numFmtId="0" fontId="0" fillId="0" borderId="0" xfId="0" applyAlignment="1">
      <alignment/>
    </xf>
    <xf numFmtId="0" fontId="4"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right" vertical="center"/>
    </xf>
    <xf numFmtId="164" fontId="4" fillId="0" borderId="0" xfId="0" applyNumberFormat="1" applyFont="1" applyAlignment="1">
      <alignment horizontal="right"/>
    </xf>
    <xf numFmtId="164" fontId="0" fillId="0" borderId="0" xfId="0" applyNumberFormat="1" applyAlignment="1">
      <alignment horizontal="right"/>
    </xf>
    <xf numFmtId="0" fontId="4" fillId="0" borderId="0" xfId="0" applyFont="1" applyAlignment="1">
      <alignment horizontal="center"/>
    </xf>
    <xf numFmtId="0" fontId="0" fillId="0" borderId="0" xfId="0" applyAlignment="1">
      <alignment horizontal="right" vertical="center"/>
    </xf>
    <xf numFmtId="0" fontId="0" fillId="0" borderId="0" xfId="0" applyAlignment="1">
      <alignment vertical="top"/>
    </xf>
    <xf numFmtId="0" fontId="4" fillId="0" borderId="0" xfId="0" applyFont="1" applyAlignment="1">
      <alignment vertical="top"/>
    </xf>
    <xf numFmtId="0" fontId="0" fillId="0" borderId="0" xfId="0" applyAlignment="1">
      <alignment vertical="top" wrapText="1"/>
    </xf>
    <xf numFmtId="0" fontId="0" fillId="0" borderId="0" xfId="0" applyAlignment="1">
      <alignment horizontal="left" vertical="top"/>
    </xf>
    <xf numFmtId="0" fontId="4" fillId="0" borderId="0" xfId="0" applyFont="1" applyAlignment="1">
      <alignment vertical="top" wrapText="1"/>
    </xf>
    <xf numFmtId="16" fontId="0" fillId="0" borderId="0" xfId="0" applyNumberFormat="1" applyAlignment="1" quotePrefix="1">
      <alignment horizontal="left" vertical="top"/>
    </xf>
    <xf numFmtId="0" fontId="0" fillId="0" borderId="0" xfId="0" applyFont="1" applyAlignment="1">
      <alignment horizontal="left"/>
    </xf>
    <xf numFmtId="0" fontId="0" fillId="0" borderId="0" xfId="0" applyAlignment="1">
      <alignment horizontal="left"/>
    </xf>
    <xf numFmtId="166" fontId="4" fillId="0" borderId="0" xfId="0" applyNumberFormat="1" applyFont="1" applyAlignment="1">
      <alignment horizontal="center"/>
    </xf>
    <xf numFmtId="166" fontId="0" fillId="0" borderId="0" xfId="0" applyNumberFormat="1" applyAlignment="1">
      <alignment horizontal="center"/>
    </xf>
    <xf numFmtId="165" fontId="0" fillId="0" borderId="0" xfId="0" applyNumberFormat="1" applyAlignment="1">
      <alignment horizontal="right" vertical="center"/>
    </xf>
    <xf numFmtId="0" fontId="0" fillId="0" borderId="0" xfId="0" applyFont="1" applyAlignment="1">
      <alignment horizontal="right" vertical="center"/>
    </xf>
    <xf numFmtId="0" fontId="4" fillId="0" borderId="0" xfId="0" applyFont="1" applyAlignment="1">
      <alignment horizontal="left"/>
    </xf>
    <xf numFmtId="0" fontId="0" fillId="0" borderId="0" xfId="0" applyFont="1" applyAlignment="1">
      <alignment vertical="top" wrapText="1"/>
    </xf>
    <xf numFmtId="164" fontId="0" fillId="0" borderId="0" xfId="0" applyNumberFormat="1" applyFont="1" applyAlignment="1">
      <alignment horizontal="left"/>
    </xf>
    <xf numFmtId="0" fontId="0" fillId="0" borderId="0" xfId="0" applyFont="1" applyAlignment="1">
      <alignment vertical="center"/>
    </xf>
    <xf numFmtId="164" fontId="4" fillId="0" borderId="0" xfId="0" applyNumberFormat="1" applyFont="1" applyAlignment="1">
      <alignment horizontal="left"/>
    </xf>
    <xf numFmtId="0" fontId="0" fillId="0" borderId="0" xfId="0" applyFont="1" applyAlignment="1">
      <alignment/>
    </xf>
    <xf numFmtId="0" fontId="5" fillId="0" borderId="0" xfId="0" applyFont="1" applyAlignment="1">
      <alignment/>
    </xf>
    <xf numFmtId="0" fontId="0" fillId="33" borderId="0" xfId="0" applyFill="1" applyAlignment="1">
      <alignment/>
    </xf>
    <xf numFmtId="0" fontId="0" fillId="0" borderId="10" xfId="0" applyBorder="1" applyAlignment="1">
      <alignment/>
    </xf>
    <xf numFmtId="0" fontId="6" fillId="0" borderId="10" xfId="57" applyBorder="1">
      <alignment/>
      <protection/>
    </xf>
    <xf numFmtId="0" fontId="0" fillId="0" borderId="10" xfId="0" applyFont="1" applyBorder="1" applyAlignment="1">
      <alignment/>
    </xf>
    <xf numFmtId="0" fontId="0" fillId="0" borderId="0" xfId="0" applyFont="1" applyAlignment="1">
      <alignment vertical="top"/>
    </xf>
    <xf numFmtId="0" fontId="0" fillId="0" borderId="11" xfId="0" applyBorder="1" applyAlignment="1">
      <alignment horizontal="right" vertical="center"/>
    </xf>
    <xf numFmtId="0" fontId="0" fillId="0" borderId="11" xfId="0" applyBorder="1" applyAlignment="1">
      <alignment horizontal="center" vertical="center"/>
    </xf>
    <xf numFmtId="0" fontId="0" fillId="0" borderId="11" xfId="0" applyBorder="1" applyAlignment="1">
      <alignment horizontal="left" vertical="center"/>
    </xf>
    <xf numFmtId="0" fontId="7" fillId="0" borderId="0" xfId="44" applyFill="1" applyAlignment="1" applyProtection="1">
      <alignment horizontal="left"/>
      <protection/>
    </xf>
    <xf numFmtId="0" fontId="7" fillId="0" borderId="0" xfId="44" applyFill="1" applyAlignment="1" applyProtection="1">
      <alignment/>
      <protection/>
    </xf>
    <xf numFmtId="0" fontId="0" fillId="34" borderId="0" xfId="0" applyFill="1" applyAlignment="1">
      <alignment/>
    </xf>
    <xf numFmtId="0" fontId="0" fillId="0" borderId="0" xfId="0" applyFont="1" applyAlignment="1">
      <alignment horizontal="center"/>
    </xf>
    <xf numFmtId="0" fontId="4" fillId="0" borderId="12" xfId="0" applyFont="1" applyBorder="1" applyAlignment="1">
      <alignment horizontal="left"/>
    </xf>
    <xf numFmtId="0" fontId="0" fillId="0" borderId="12" xfId="0" applyBorder="1" applyAlignment="1">
      <alignment/>
    </xf>
    <xf numFmtId="0" fontId="0" fillId="0" borderId="12" xfId="0" applyFont="1" applyBorder="1" applyAlignment="1">
      <alignment/>
    </xf>
    <xf numFmtId="0" fontId="4" fillId="0" borderId="12" xfId="0" applyFont="1" applyBorder="1" applyAlignment="1">
      <alignment horizontal="center"/>
    </xf>
    <xf numFmtId="0" fontId="0" fillId="0" borderId="12" xfId="0" applyFont="1" applyBorder="1" applyAlignment="1">
      <alignment horizontal="center"/>
    </xf>
    <xf numFmtId="0" fontId="0" fillId="0" borderId="0" xfId="0" applyAlignment="1" quotePrefix="1">
      <alignment/>
    </xf>
    <xf numFmtId="0" fontId="0" fillId="0" borderId="10" xfId="0" applyFont="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Notitie 2" xfId="54"/>
    <cellStyle name="Ongeldig" xfId="55"/>
    <cellStyle name="Percent" xfId="56"/>
    <cellStyle name="Standaard 2" xfId="57"/>
    <cellStyle name="Standaard 3" xfId="58"/>
    <cellStyle name="Titel" xfId="59"/>
    <cellStyle name="Totaal" xfId="60"/>
    <cellStyle name="Uitvoer" xfId="61"/>
    <cellStyle name="Currency" xfId="62"/>
    <cellStyle name="Currency [0]" xfId="63"/>
    <cellStyle name="Verklarende tekst" xfId="64"/>
    <cellStyle name="Waarschuwingsteks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about:blank" TargetMode="External" /><Relationship Id="rId2" Type="http://schemas.openxmlformats.org/officeDocument/2006/relationships/hyperlink" Target="about:blank"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56"/>
  <sheetViews>
    <sheetView zoomScale="90" zoomScaleNormal="90" zoomScalePageLayoutView="0" workbookViewId="0" topLeftCell="A1">
      <selection activeCell="B6" sqref="B6"/>
    </sheetView>
  </sheetViews>
  <sheetFormatPr defaultColWidth="9.140625" defaultRowHeight="12.75"/>
  <cols>
    <col min="1" max="1" width="29.8515625" style="21" bestFit="1" customWidth="1"/>
    <col min="2" max="2" width="5.421875" style="2" customWidth="1"/>
    <col min="3" max="3" width="9.140625" style="21" customWidth="1"/>
    <col min="4" max="20" width="9.140625" style="20" customWidth="1"/>
    <col min="21" max="16384" width="9.140625" style="21" customWidth="1"/>
  </cols>
  <sheetData>
    <row r="1" spans="1:20" s="26" customFormat="1" ht="12.75">
      <c r="A1" s="45" t="s">
        <v>0</v>
      </c>
      <c r="B1" s="48" t="s">
        <v>71</v>
      </c>
      <c r="D1" s="20"/>
      <c r="E1" s="20"/>
      <c r="F1" s="20"/>
      <c r="G1" s="20"/>
      <c r="H1" s="20"/>
      <c r="I1" s="20"/>
      <c r="J1" s="20"/>
      <c r="K1" s="20"/>
      <c r="L1" s="20"/>
      <c r="M1" s="20"/>
      <c r="N1" s="20"/>
      <c r="O1" s="20"/>
      <c r="P1" s="20"/>
      <c r="Q1" s="20"/>
      <c r="R1" s="20"/>
      <c r="S1" s="20"/>
      <c r="T1" s="20"/>
    </row>
    <row r="2" spans="1:20" s="26" customFormat="1" ht="12.75">
      <c r="A2" s="46" t="s">
        <v>83</v>
      </c>
      <c r="B2" s="49">
        <v>4</v>
      </c>
      <c r="D2" s="20"/>
      <c r="E2" s="20"/>
      <c r="F2" s="20"/>
      <c r="G2" s="20"/>
      <c r="H2" s="20"/>
      <c r="I2" s="20"/>
      <c r="J2" s="20"/>
      <c r="K2" s="20"/>
      <c r="L2" s="20"/>
      <c r="M2" s="20"/>
      <c r="N2" s="20"/>
      <c r="O2" s="20"/>
      <c r="P2" s="20"/>
      <c r="Q2" s="20"/>
      <c r="R2" s="20"/>
      <c r="S2" s="20"/>
      <c r="T2" s="20"/>
    </row>
    <row r="3" spans="1:20" s="26" customFormat="1" ht="12.75">
      <c r="A3" s="46" t="s">
        <v>76</v>
      </c>
      <c r="B3" s="49">
        <v>4</v>
      </c>
      <c r="D3" s="20"/>
      <c r="E3" s="20"/>
      <c r="F3" s="20"/>
      <c r="G3" s="20"/>
      <c r="H3" s="20"/>
      <c r="I3" s="20"/>
      <c r="J3" s="20"/>
      <c r="K3" s="20"/>
      <c r="L3" s="20"/>
      <c r="M3" s="20"/>
      <c r="N3" s="20"/>
      <c r="O3" s="20"/>
      <c r="P3" s="20"/>
      <c r="Q3" s="20"/>
      <c r="R3" s="20"/>
      <c r="S3" s="20"/>
      <c r="T3" s="20"/>
    </row>
    <row r="4" spans="1:20" s="26" customFormat="1" ht="12.75">
      <c r="A4" s="20" t="s">
        <v>77</v>
      </c>
      <c r="B4" s="49">
        <v>4</v>
      </c>
      <c r="D4" s="20"/>
      <c r="E4" s="20"/>
      <c r="F4" s="20"/>
      <c r="G4" s="20"/>
      <c r="H4" s="20"/>
      <c r="I4" s="20"/>
      <c r="J4" s="20"/>
      <c r="K4" s="20"/>
      <c r="L4" s="20"/>
      <c r="M4" s="20"/>
      <c r="N4" s="20"/>
      <c r="O4" s="20"/>
      <c r="P4" s="20"/>
      <c r="Q4" s="20"/>
      <c r="R4" s="20"/>
      <c r="S4" s="20"/>
      <c r="T4" s="20"/>
    </row>
    <row r="5" spans="1:20" s="26" customFormat="1" ht="12.75">
      <c r="A5" s="46" t="s">
        <v>84</v>
      </c>
      <c r="B5" s="49">
        <v>3</v>
      </c>
      <c r="D5" s="20"/>
      <c r="E5" s="20"/>
      <c r="F5" s="20"/>
      <c r="G5" s="20"/>
      <c r="H5" s="20"/>
      <c r="I5" s="20"/>
      <c r="J5" s="20"/>
      <c r="K5" s="20"/>
      <c r="L5" s="20"/>
      <c r="M5" s="20"/>
      <c r="N5" s="20"/>
      <c r="O5" s="20"/>
      <c r="P5" s="20"/>
      <c r="Q5" s="20"/>
      <c r="R5" s="20"/>
      <c r="S5" s="20"/>
      <c r="T5" s="20"/>
    </row>
    <row r="6" spans="1:2" ht="12.75">
      <c r="A6" s="46"/>
      <c r="B6" s="49"/>
    </row>
    <row r="7" spans="1:2" ht="12.75">
      <c r="A7" s="46"/>
      <c r="B7" s="49"/>
    </row>
    <row r="8" spans="1:2" ht="12.75">
      <c r="A8" s="46"/>
      <c r="B8" s="49"/>
    </row>
    <row r="9" spans="1:2" ht="12.75">
      <c r="A9" s="47"/>
      <c r="B9" s="49"/>
    </row>
    <row r="10" spans="1:2" ht="12.75">
      <c r="A10" s="47"/>
      <c r="B10" s="49"/>
    </row>
    <row r="11" spans="1:2" ht="12.75">
      <c r="A11" s="46"/>
      <c r="B11" s="49"/>
    </row>
    <row r="12" spans="1:2" ht="12.75">
      <c r="A12" s="46"/>
      <c r="B12" s="49"/>
    </row>
    <row r="13" spans="1:2" ht="12.75">
      <c r="A13" s="46"/>
      <c r="B13" s="49"/>
    </row>
    <row r="14" spans="1:20" s="26" customFormat="1" ht="12.75">
      <c r="A14" s="46"/>
      <c r="B14" s="49"/>
      <c r="D14" s="20"/>
      <c r="E14" s="20"/>
      <c r="F14" s="20"/>
      <c r="G14" s="20"/>
      <c r="H14" s="20"/>
      <c r="I14" s="20"/>
      <c r="J14" s="20"/>
      <c r="K14" s="20"/>
      <c r="L14" s="20"/>
      <c r="M14" s="20"/>
      <c r="N14" s="20"/>
      <c r="O14" s="20"/>
      <c r="P14" s="20"/>
      <c r="Q14" s="20"/>
      <c r="R14" s="20"/>
      <c r="S14" s="20"/>
      <c r="T14" s="20"/>
    </row>
    <row r="15" spans="1:20" s="26" customFormat="1" ht="12.75">
      <c r="A15" s="46"/>
      <c r="B15" s="49"/>
      <c r="D15" s="20"/>
      <c r="E15" s="20"/>
      <c r="F15" s="20"/>
      <c r="G15" s="20"/>
      <c r="H15" s="20"/>
      <c r="I15" s="20"/>
      <c r="J15" s="20"/>
      <c r="K15" s="20"/>
      <c r="L15" s="20"/>
      <c r="M15" s="20"/>
      <c r="N15" s="20"/>
      <c r="O15" s="20"/>
      <c r="P15" s="20"/>
      <c r="Q15" s="20"/>
      <c r="R15" s="20"/>
      <c r="S15" s="20"/>
      <c r="T15" s="20"/>
    </row>
    <row r="16" spans="1:2" ht="12.75">
      <c r="A16" s="46"/>
      <c r="B16" s="49"/>
    </row>
    <row r="17" spans="1:2" ht="12.75">
      <c r="A17" s="46" t="s">
        <v>70</v>
      </c>
      <c r="B17" s="49">
        <f>SUM(B1:B16)</f>
        <v>15</v>
      </c>
    </row>
    <row r="18" spans="1:2" ht="12.75">
      <c r="A18"/>
      <c r="B18" s="44"/>
    </row>
    <row r="19" spans="1:2" ht="12.75">
      <c r="A19"/>
      <c r="B19" s="44"/>
    </row>
    <row r="20" spans="1:2" ht="12.75">
      <c r="A20"/>
      <c r="B20" s="44"/>
    </row>
    <row r="21" ht="12.75">
      <c r="A21"/>
    </row>
    <row r="22" ht="12.75">
      <c r="A22" s="31"/>
    </row>
    <row r="23" ht="12.75">
      <c r="A23"/>
    </row>
    <row r="24" ht="12.75">
      <c r="A24"/>
    </row>
    <row r="25" spans="1:2" ht="12.75">
      <c r="A25"/>
      <c r="B25" s="44"/>
    </row>
    <row r="26" spans="1:2" ht="12.75">
      <c r="A26"/>
      <c r="B26" s="44"/>
    </row>
    <row r="27" spans="1:2" ht="12.75">
      <c r="A27"/>
      <c r="B27" s="44"/>
    </row>
    <row r="28" spans="1:2" ht="12.75">
      <c r="A28"/>
      <c r="B28" s="44"/>
    </row>
    <row r="29" spans="1:2" ht="12.75">
      <c r="A29"/>
      <c r="B29" s="44"/>
    </row>
    <row r="30" spans="1:2" ht="12.75">
      <c r="A30"/>
      <c r="B30" s="44"/>
    </row>
    <row r="31" spans="1:2" ht="12.75">
      <c r="A31"/>
      <c r="B31" s="44"/>
    </row>
    <row r="32" spans="1:2" ht="12.75">
      <c r="A32"/>
      <c r="B32" s="44"/>
    </row>
    <row r="33" spans="1:2" ht="12.75">
      <c r="A33"/>
      <c r="B33" s="44"/>
    </row>
    <row r="34" spans="1:2" ht="12.75">
      <c r="A34" s="31"/>
      <c r="B34" s="44"/>
    </row>
    <row r="35" ht="12.75">
      <c r="A35"/>
    </row>
    <row r="36" spans="1:2" ht="12.75">
      <c r="A36"/>
      <c r="B36" s="44"/>
    </row>
    <row r="37" spans="1:2" ht="12.75">
      <c r="A37"/>
      <c r="B37" s="44"/>
    </row>
    <row r="38" spans="1:2" ht="12.75">
      <c r="A38"/>
      <c r="B38" s="44"/>
    </row>
    <row r="39" spans="1:2" ht="12.75">
      <c r="A39"/>
      <c r="B39" s="44"/>
    </row>
    <row r="40" ht="12.75">
      <c r="A40"/>
    </row>
    <row r="41" ht="12.75">
      <c r="A41"/>
    </row>
    <row r="42" spans="1:2" ht="12.75">
      <c r="A42" s="31"/>
      <c r="B42" s="44"/>
    </row>
    <row r="43" spans="1:2" ht="12.75">
      <c r="A43"/>
      <c r="B43" s="44"/>
    </row>
    <row r="44" spans="1:2" ht="12.75">
      <c r="A44" s="31"/>
      <c r="B44" s="44"/>
    </row>
    <row r="45" spans="1:2" ht="12.75">
      <c r="A45"/>
      <c r="B45" s="44"/>
    </row>
    <row r="46" ht="12.75">
      <c r="B46" s="44"/>
    </row>
    <row r="47" ht="12.75">
      <c r="B47" s="44"/>
    </row>
    <row r="49" ht="12.75">
      <c r="B49" s="44"/>
    </row>
    <row r="50" ht="12.75">
      <c r="B50" s="44"/>
    </row>
    <row r="51" ht="12.75">
      <c r="B51" s="44"/>
    </row>
    <row r="52" ht="12.75">
      <c r="B52" s="44"/>
    </row>
    <row r="53" ht="12.75">
      <c r="B53" s="44"/>
    </row>
    <row r="54" ht="12.75">
      <c r="B54" s="44"/>
    </row>
    <row r="55" ht="12.75">
      <c r="B55" s="44"/>
    </row>
    <row r="56" ht="12.75">
      <c r="B56" s="44"/>
    </row>
  </sheetData>
  <sheetProtection/>
  <printOptions horizontalCentered="1"/>
  <pageMargins left="0.2362204724409449" right="0.2755905511811024" top="0.984251968503937" bottom="0.984251968503937" header="0.5118110236220472" footer="0.5118110236220472"/>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K72"/>
  <sheetViews>
    <sheetView showGridLines="0" zoomScalePageLayoutView="0" workbookViewId="0" topLeftCell="A1">
      <selection activeCell="A1" sqref="A1"/>
    </sheetView>
  </sheetViews>
  <sheetFormatPr defaultColWidth="9.140625" defaultRowHeight="20.25" customHeight="1"/>
  <cols>
    <col min="1" max="1" width="6.28125" style="3" customWidth="1"/>
    <col min="2" max="2" width="4.140625" style="5" customWidth="1"/>
    <col min="3" max="3" width="1.7109375" style="5" customWidth="1"/>
    <col min="4" max="4" width="6.57421875" style="5" bestFit="1" customWidth="1"/>
    <col min="5" max="5" width="33.7109375" style="4" customWidth="1"/>
    <col min="6" max="6" width="5.28125" style="13" bestFit="1" customWidth="1"/>
    <col min="7" max="7" width="6.421875" style="3" bestFit="1" customWidth="1"/>
    <col min="8" max="8" width="4.00390625" style="5" bestFit="1" customWidth="1"/>
    <col min="9" max="9" width="32.421875" style="4" customWidth="1"/>
    <col min="10" max="10" width="30.7109375" style="4" hidden="1" customWidth="1"/>
    <col min="11" max="11" width="7.140625" style="4" bestFit="1" customWidth="1"/>
    <col min="12" max="14" width="8.8515625" style="0" customWidth="1"/>
    <col min="15" max="16384" width="9.140625" style="4" customWidth="1"/>
  </cols>
  <sheetData>
    <row r="1" spans="1:11" ht="20.25" customHeight="1">
      <c r="A1" s="24" t="s">
        <v>8</v>
      </c>
      <c r="B1" s="3">
        <v>5</v>
      </c>
      <c r="C1" s="3"/>
      <c r="E1" s="29" t="s">
        <v>49</v>
      </c>
      <c r="F1" s="29" t="s">
        <v>107</v>
      </c>
      <c r="I1" s="4" t="s">
        <v>41</v>
      </c>
      <c r="K1" s="37" t="s">
        <v>43</v>
      </c>
    </row>
    <row r="2" spans="1:3" ht="20.25" customHeight="1">
      <c r="A2" s="3">
        <v>1</v>
      </c>
      <c r="B2" s="6" t="str">
        <f>CONCATENATE(Ploegen!$C$1," ",$A$1," ",$B$1)</f>
        <v>LiSB Limb. Schoolschaak VO 2023 Ronde 5</v>
      </c>
      <c r="C2" s="6"/>
    </row>
    <row r="3" ht="20.25" customHeight="1">
      <c r="A3" s="3">
        <v>1</v>
      </c>
    </row>
    <row r="4" spans="1:10" ht="20.25" customHeight="1">
      <c r="A4" s="3">
        <f>$B$1*100+B4</f>
        <v>501</v>
      </c>
      <c r="B4" s="7">
        <f>IF($K$1="Afprinten",($A3-1)*Paringen!$I$4+$A2,($A2-1)*4+$A3)</f>
        <v>1</v>
      </c>
      <c r="C4" s="7"/>
      <c r="D4" s="7"/>
      <c r="E4" s="8" t="str">
        <f>VLOOKUP(VLOOKUP(A4,Paringen!B:F,4,FALSE),Ploegen,2,FALSE)</f>
        <v>Bernard Lievegoed College 1</v>
      </c>
      <c r="G4" s="3" t="s">
        <v>6</v>
      </c>
      <c r="I4" s="8" t="str">
        <f>VLOOKUP(VLOOKUP(A4,Paringen!B:F,5,FALSE),Ploegen,2,FALSE)</f>
        <v>United World College Maastricht</v>
      </c>
      <c r="J4" s="8"/>
    </row>
    <row r="5" spans="3:11" ht="20.25" customHeight="1">
      <c r="C5" s="5">
        <v>1</v>
      </c>
      <c r="D5" s="5" t="s">
        <v>11</v>
      </c>
      <c r="E5" s="4" t="str">
        <f>VLOOKUP(VLOOKUP(A4,Paringen!B:F,4,FALSE),Ploegen,3,FALSE)</f>
        <v>Perez Przyk, Karol</v>
      </c>
      <c r="F5" s="13">
        <v>1</v>
      </c>
      <c r="G5" s="3" t="s">
        <v>13</v>
      </c>
      <c r="H5" s="5">
        <f>IF(F5="","",1-F5)</f>
        <v>0</v>
      </c>
      <c r="I5" s="4" t="str">
        <f>VLOOKUP(VLOOKUP(A4,Paringen!B:F,5,FALSE),Ploegen,3,FALSE)</f>
        <v>McLaughlin, Iver</v>
      </c>
      <c r="J5" s="4">
        <f>H5</f>
        <v>0</v>
      </c>
      <c r="K5" s="5" t="s">
        <v>12</v>
      </c>
    </row>
    <row r="6" spans="3:11" ht="20.25" customHeight="1">
      <c r="C6" s="5">
        <v>2</v>
      </c>
      <c r="D6" s="5" t="s">
        <v>12</v>
      </c>
      <c r="E6" s="4" t="str">
        <f>VLOOKUP(VLOOKUP(A4,Paringen!B:F,4,FALSE),Ploegen,4,FALSE)</f>
        <v>Peukens, James</v>
      </c>
      <c r="F6" s="13">
        <v>1</v>
      </c>
      <c r="G6" s="3" t="s">
        <v>13</v>
      </c>
      <c r="H6" s="5">
        <f>IF(F6="","",1-F6)</f>
        <v>0</v>
      </c>
      <c r="I6" s="4" t="str">
        <f>VLOOKUP(VLOOKUP(A4,Paringen!B:F,5,FALSE),Ploegen,4,FALSE)</f>
        <v>Shahi, Umang</v>
      </c>
      <c r="J6" s="4">
        <f>H6</f>
        <v>0</v>
      </c>
      <c r="K6" s="5" t="s">
        <v>11</v>
      </c>
    </row>
    <row r="7" spans="3:11" ht="20.25" customHeight="1">
      <c r="C7" s="5">
        <v>3</v>
      </c>
      <c r="D7" s="5" t="s">
        <v>11</v>
      </c>
      <c r="E7" s="4" t="str">
        <f>VLOOKUP(VLOOKUP(A4,Paringen!B:F,4,FALSE),Ploegen,5,FALSE)</f>
        <v>Ruijpers, Lean</v>
      </c>
      <c r="F7" s="13">
        <v>0</v>
      </c>
      <c r="G7" s="3" t="s">
        <v>13</v>
      </c>
      <c r="H7" s="5">
        <f>IF(F7="","",1-F7)</f>
        <v>1</v>
      </c>
      <c r="I7" s="4" t="str">
        <f>VLOOKUP(VLOOKUP(A4,Paringen!B:F,5,FALSE),Ploegen,5,FALSE)</f>
        <v>Shrivastava, Sayan</v>
      </c>
      <c r="J7" s="4">
        <f>H7</f>
        <v>1</v>
      </c>
      <c r="K7" s="5" t="s">
        <v>12</v>
      </c>
    </row>
    <row r="8" spans="3:11" ht="20.25" customHeight="1" thickBot="1">
      <c r="C8" s="5">
        <v>4</v>
      </c>
      <c r="D8" s="5" t="s">
        <v>12</v>
      </c>
      <c r="E8" s="4" t="str">
        <f>VLOOKUP(VLOOKUP(A4,Paringen!B:F,4,FALSE),Ploegen,6,FALSE)</f>
        <v>Mentink, Levi</v>
      </c>
      <c r="F8" s="13">
        <v>1</v>
      </c>
      <c r="G8" s="3" t="s">
        <v>13</v>
      </c>
      <c r="H8" s="5">
        <f>IF(F8="","",1-F8)</f>
        <v>0</v>
      </c>
      <c r="I8" s="4" t="str">
        <f>VLOOKUP(VLOOKUP(A4,Paringen!B:F,5,FALSE),Ploegen,6,FALSE)</f>
        <v>UWCM - B4</v>
      </c>
      <c r="J8" s="4">
        <f>H8</f>
        <v>0</v>
      </c>
      <c r="K8" s="5" t="s">
        <v>11</v>
      </c>
    </row>
    <row r="9" spans="5:8" ht="20.25" customHeight="1" thickTop="1">
      <c r="E9" s="9" t="s">
        <v>14</v>
      </c>
      <c r="F9" s="38">
        <f>IF(OR(F5="",F6="",F7="",F8=""),"",SUM(F5:F8))</f>
        <v>3</v>
      </c>
      <c r="G9" s="39" t="s">
        <v>13</v>
      </c>
      <c r="H9" s="40">
        <f>IF(OR(H5="",H6="",H7="",H8=""),"",SUM(H5:H8))</f>
        <v>1</v>
      </c>
    </row>
    <row r="11" spans="1:3" ht="20.25" customHeight="1">
      <c r="A11" s="3">
        <v>1</v>
      </c>
      <c r="B11" s="6" t="str">
        <f>CONCATENATE(Ploegen!$C$1," ",$A$1," ",$B$1)</f>
        <v>LiSB Limb. Schoolschaak VO 2023 Ronde 5</v>
      </c>
      <c r="C11" s="6"/>
    </row>
    <row r="12" ht="20.25" customHeight="1">
      <c r="A12" s="3">
        <v>2</v>
      </c>
    </row>
    <row r="13" spans="1:10" ht="20.25" customHeight="1">
      <c r="A13" s="3">
        <f>$B$1*100+B13</f>
        <v>502</v>
      </c>
      <c r="B13" s="7">
        <f>IF($K$1="Afprinten",($A12-1)*Paringen!$I$4+$A11,($A11-1)*4+$A12)</f>
        <v>2</v>
      </c>
      <c r="C13" s="7"/>
      <c r="D13" s="7"/>
      <c r="E13" s="8" t="str">
        <f>VLOOKUP(VLOOKUP(A13,Paringen!B:F,4,FALSE),Ploegen,2,FALSE)</f>
        <v>Bernard Lievegoed College 2</v>
      </c>
      <c r="G13" s="3" t="s">
        <v>6</v>
      </c>
      <c r="I13" s="8" t="str">
        <f>VLOOKUP(VLOOKUP(A13,Paringen!B:F,5,FALSE),Ploegen,2,FALSE)</f>
        <v>Porta Mosana College</v>
      </c>
      <c r="J13" s="8"/>
    </row>
    <row r="14" spans="3:11" ht="20.25" customHeight="1">
      <c r="C14" s="5">
        <v>1</v>
      </c>
      <c r="D14" s="5" t="s">
        <v>11</v>
      </c>
      <c r="E14" s="4" t="str">
        <f>VLOOKUP(VLOOKUP(A13,Paringen!B:F,4,FALSE),Ploegen,3,FALSE)</f>
        <v>van Rijn, Luuk</v>
      </c>
      <c r="F14" s="13">
        <v>0</v>
      </c>
      <c r="G14" s="3" t="s">
        <v>13</v>
      </c>
      <c r="H14" s="5">
        <f>IF(F14="","",1-F14)</f>
        <v>1</v>
      </c>
      <c r="I14" s="4" t="str">
        <f>VLOOKUP(VLOOKUP(A13,Paringen!B:F,5,FALSE),Ploegen,3,FALSE)</f>
        <v>Kshirsagar, Pranav</v>
      </c>
      <c r="J14" s="4">
        <f>H14</f>
        <v>1</v>
      </c>
      <c r="K14" s="5" t="s">
        <v>12</v>
      </c>
    </row>
    <row r="15" spans="3:11" ht="20.25" customHeight="1">
      <c r="C15" s="5">
        <v>2</v>
      </c>
      <c r="D15" s="5" t="s">
        <v>12</v>
      </c>
      <c r="E15" s="4" t="str">
        <f>VLOOKUP(VLOOKUP(A13,Paringen!B:F,4,FALSE),Ploegen,4,FALSE)</f>
        <v>van Rijn, Ger</v>
      </c>
      <c r="F15" s="25">
        <v>0</v>
      </c>
      <c r="G15" s="3" t="s">
        <v>13</v>
      </c>
      <c r="H15" s="5">
        <f>IF(F15="","",1-F15)</f>
        <v>1</v>
      </c>
      <c r="I15" s="4" t="str">
        <f>VLOOKUP(VLOOKUP(A13,Paringen!B:F,5,FALSE),Ploegen,4,FALSE)</f>
        <v>Klinkenberg, Jelmar</v>
      </c>
      <c r="J15" s="4">
        <f>H15</f>
        <v>1</v>
      </c>
      <c r="K15" s="5" t="s">
        <v>11</v>
      </c>
    </row>
    <row r="16" spans="3:11" ht="20.25" customHeight="1">
      <c r="C16" s="5">
        <v>3</v>
      </c>
      <c r="D16" s="5" t="s">
        <v>11</v>
      </c>
      <c r="E16" s="4" t="str">
        <f>VLOOKUP(VLOOKUP(A13,Paringen!B:F,4,FALSE),Ploegen,5,FALSE)</f>
        <v>Willemsen, Rafael</v>
      </c>
      <c r="F16" s="13">
        <v>0</v>
      </c>
      <c r="G16" s="3" t="s">
        <v>13</v>
      </c>
      <c r="H16" s="5">
        <f>IF(F16="","",1-F16)</f>
        <v>1</v>
      </c>
      <c r="I16" s="4" t="str">
        <f>VLOOKUP(VLOOKUP(A13,Paringen!B:F,5,FALSE),Ploegen,5,FALSE)</f>
        <v>Cakmak, Metehan</v>
      </c>
      <c r="J16" s="4">
        <f>H16</f>
        <v>1</v>
      </c>
      <c r="K16" s="5" t="s">
        <v>12</v>
      </c>
    </row>
    <row r="17" spans="3:11" ht="20.25" customHeight="1" thickBot="1">
      <c r="C17" s="5">
        <v>4</v>
      </c>
      <c r="D17" s="5" t="s">
        <v>12</v>
      </c>
      <c r="E17" s="4" t="str">
        <f>VLOOKUP(VLOOKUP(A13,Paringen!B:F,4,FALSE),Ploegen,6,FALSE)</f>
        <v>Eijkelenboom, Job</v>
      </c>
      <c r="F17" s="13">
        <v>0</v>
      </c>
      <c r="G17" s="3" t="s">
        <v>13</v>
      </c>
      <c r="H17" s="5">
        <f>IF(F17="","",1-F17)</f>
        <v>1</v>
      </c>
      <c r="I17" s="4" t="str">
        <f>VLOOKUP(VLOOKUP(A13,Paringen!B:F,5,FALSE),Ploegen,6,FALSE)</f>
        <v>van Bokhoven, Juul</v>
      </c>
      <c r="J17" s="4">
        <f>H17</f>
        <v>1</v>
      </c>
      <c r="K17" s="5" t="s">
        <v>11</v>
      </c>
    </row>
    <row r="18" spans="5:8" ht="20.25" customHeight="1" thickTop="1">
      <c r="E18" s="9" t="s">
        <v>14</v>
      </c>
      <c r="F18" s="38">
        <f>IF(OR(F14="",F15="",F16="",F17=""),"",SUM(F14:F17))</f>
        <v>0</v>
      </c>
      <c r="G18" s="39" t="s">
        <v>13</v>
      </c>
      <c r="H18" s="40">
        <f>IF(OR(H14="",H15="",H16="",H17=""),"",SUM(H14:H17))</f>
        <v>4</v>
      </c>
    </row>
    <row r="20" spans="1:3" ht="20.25" customHeight="1">
      <c r="A20" s="3">
        <v>1</v>
      </c>
      <c r="B20" s="6" t="str">
        <f>CONCATENATE(Ploegen!$C$1," ",$A$1," ",$B$1)</f>
        <v>LiSB Limb. Schoolschaak VO 2023 Ronde 5</v>
      </c>
      <c r="C20" s="6"/>
    </row>
    <row r="21" ht="20.25" customHeight="1">
      <c r="A21" s="3">
        <v>3</v>
      </c>
    </row>
    <row r="22" spans="1:10" ht="20.25" customHeight="1">
      <c r="A22" s="3">
        <f>$B$1*100+B22</f>
        <v>503</v>
      </c>
      <c r="B22" s="7">
        <f>IF($K$1="Afprinten",($A21-1)*Paringen!$I$4+$A20,($A20-1)*4+$A21)</f>
        <v>3</v>
      </c>
      <c r="C22" s="7"/>
      <c r="D22" s="7"/>
      <c r="E22" s="8" t="e">
        <f>VLOOKUP(VLOOKUP(A22,Paringen!B:F,4,FALSE),Ploegen,2,FALSE)</f>
        <v>#N/A</v>
      </c>
      <c r="G22" s="3" t="s">
        <v>6</v>
      </c>
      <c r="I22" s="8" t="e">
        <f>VLOOKUP(VLOOKUP(A22,Paringen!B:F,5,FALSE),Ploegen,2,FALSE)</f>
        <v>#N/A</v>
      </c>
      <c r="J22" s="8"/>
    </row>
    <row r="23" spans="3:11" ht="20.25" customHeight="1">
      <c r="C23" s="5">
        <v>1</v>
      </c>
      <c r="D23" s="5" t="s">
        <v>11</v>
      </c>
      <c r="E23" s="4" t="e">
        <f>VLOOKUP(VLOOKUP(A22,Paringen!B:F,4,FALSE),Ploegen,3,FALSE)</f>
        <v>#N/A</v>
      </c>
      <c r="G23" s="3" t="s">
        <v>13</v>
      </c>
      <c r="H23" s="5">
        <f>IF(F23="","",1-F23)</f>
      </c>
      <c r="I23" s="4" t="e">
        <f>VLOOKUP(VLOOKUP(A22,Paringen!B:F,5,FALSE),Ploegen,3,FALSE)</f>
        <v>#N/A</v>
      </c>
      <c r="J23" s="4">
        <f>H23</f>
      </c>
      <c r="K23" s="5" t="s">
        <v>12</v>
      </c>
    </row>
    <row r="24" spans="3:11" ht="20.25" customHeight="1">
      <c r="C24" s="5">
        <v>2</v>
      </c>
      <c r="D24" s="5" t="s">
        <v>12</v>
      </c>
      <c r="E24" s="4" t="e">
        <f>VLOOKUP(VLOOKUP(A22,Paringen!B:F,4,FALSE),Ploegen,4,FALSE)</f>
        <v>#N/A</v>
      </c>
      <c r="G24" s="3" t="s">
        <v>13</v>
      </c>
      <c r="H24" s="5">
        <f>IF(F24="","",1-F24)</f>
      </c>
      <c r="I24" s="4" t="e">
        <f>VLOOKUP(VLOOKUP(A22,Paringen!B:F,5,FALSE),Ploegen,4,FALSE)</f>
        <v>#N/A</v>
      </c>
      <c r="J24" s="4">
        <f>H24</f>
      </c>
      <c r="K24" s="5" t="s">
        <v>11</v>
      </c>
    </row>
    <row r="25" spans="3:11" ht="20.25" customHeight="1">
      <c r="C25" s="5">
        <v>3</v>
      </c>
      <c r="D25" s="5" t="s">
        <v>11</v>
      </c>
      <c r="E25" s="4" t="e">
        <f>VLOOKUP(VLOOKUP(A22,Paringen!B:F,4,FALSE),Ploegen,5,FALSE)</f>
        <v>#N/A</v>
      </c>
      <c r="G25" s="3" t="s">
        <v>13</v>
      </c>
      <c r="H25" s="5">
        <f>IF(F25="","",1-F25)</f>
      </c>
      <c r="I25" s="4" t="e">
        <f>VLOOKUP(VLOOKUP(A22,Paringen!B:F,5,FALSE),Ploegen,5,FALSE)</f>
        <v>#N/A</v>
      </c>
      <c r="J25" s="4">
        <f>H25</f>
      </c>
      <c r="K25" s="5" t="s">
        <v>12</v>
      </c>
    </row>
    <row r="26" spans="3:11" ht="20.25" customHeight="1" thickBot="1">
      <c r="C26" s="5">
        <v>4</v>
      </c>
      <c r="D26" s="5" t="s">
        <v>12</v>
      </c>
      <c r="E26" s="4" t="e">
        <f>VLOOKUP(VLOOKUP(A22,Paringen!B:F,4,FALSE),Ploegen,6,FALSE)</f>
        <v>#N/A</v>
      </c>
      <c r="G26" s="3" t="s">
        <v>13</v>
      </c>
      <c r="H26" s="5">
        <f>IF(F26="","",1-F26)</f>
      </c>
      <c r="I26" s="4" t="e">
        <f>VLOOKUP(VLOOKUP(A22,Paringen!B:F,5,FALSE),Ploegen,6,FALSE)</f>
        <v>#N/A</v>
      </c>
      <c r="J26" s="4">
        <f>H26</f>
      </c>
      <c r="K26" s="5" t="s">
        <v>11</v>
      </c>
    </row>
    <row r="27" spans="5:8" ht="20.25" customHeight="1" thickTop="1">
      <c r="E27" s="9" t="s">
        <v>14</v>
      </c>
      <c r="F27" s="38">
        <f>IF(OR(F23="",F24="",F25="",F26=""),"",SUM(F23:F26))</f>
      </c>
      <c r="G27" s="39" t="s">
        <v>13</v>
      </c>
      <c r="H27" s="40">
        <f>IF(OR(H23="",H24="",H25="",H26=""),"",SUM(H23:H26))</f>
      </c>
    </row>
    <row r="29" spans="1:3" ht="20.25" customHeight="1">
      <c r="A29" s="3">
        <v>1</v>
      </c>
      <c r="B29" s="6" t="str">
        <f>CONCATENATE(Ploegen!$C$1," ",$A$1," ",$B$1)</f>
        <v>LiSB Limb. Schoolschaak VO 2023 Ronde 5</v>
      </c>
      <c r="C29" s="6"/>
    </row>
    <row r="30" ht="20.25" customHeight="1">
      <c r="A30" s="3">
        <v>4</v>
      </c>
    </row>
    <row r="31" spans="1:10" ht="20.25" customHeight="1">
      <c r="A31" s="3">
        <f>$B$1*100+B31</f>
        <v>504</v>
      </c>
      <c r="B31" s="7">
        <f>IF($K$1="Afprinten",($A30-1)*Paringen!$I$4+$A29,($A29-1)*4+$A30)</f>
        <v>4</v>
      </c>
      <c r="C31" s="7"/>
      <c r="D31" s="7"/>
      <c r="E31" s="8" t="e">
        <f>VLOOKUP(VLOOKUP(A31,Paringen!B:F,4,FALSE),Ploegen,2,FALSE)</f>
        <v>#N/A</v>
      </c>
      <c r="G31" s="3" t="s">
        <v>6</v>
      </c>
      <c r="I31" s="8" t="e">
        <f>VLOOKUP(VLOOKUP(A31,Paringen!B:F,5,FALSE),Ploegen,2,FALSE)</f>
        <v>#N/A</v>
      </c>
      <c r="J31" s="8"/>
    </row>
    <row r="32" spans="3:11" ht="20.25" customHeight="1">
      <c r="C32" s="5">
        <v>1</v>
      </c>
      <c r="D32" s="5" t="s">
        <v>11</v>
      </c>
      <c r="E32" s="4" t="e">
        <f>VLOOKUP(VLOOKUP(A31,Paringen!B:F,4,FALSE),Ploegen,3,FALSE)</f>
        <v>#N/A</v>
      </c>
      <c r="G32" s="3" t="s">
        <v>13</v>
      </c>
      <c r="H32" s="5">
        <f>IF(F32="","",1-F32)</f>
      </c>
      <c r="I32" s="4" t="e">
        <f>VLOOKUP(VLOOKUP(A31,Paringen!B:F,5,FALSE),Ploegen,3,FALSE)</f>
        <v>#N/A</v>
      </c>
      <c r="J32" s="4">
        <f>H32</f>
      </c>
      <c r="K32" s="5" t="s">
        <v>12</v>
      </c>
    </row>
    <row r="33" spans="3:11" ht="20.25" customHeight="1">
      <c r="C33" s="5">
        <v>2</v>
      </c>
      <c r="D33" s="5" t="s">
        <v>12</v>
      </c>
      <c r="E33" s="4" t="e">
        <f>VLOOKUP(VLOOKUP(A31,Paringen!B:F,4,FALSE),Ploegen,4,FALSE)</f>
        <v>#N/A</v>
      </c>
      <c r="G33" s="3" t="s">
        <v>13</v>
      </c>
      <c r="H33" s="5">
        <f>IF(F33="","",1-F33)</f>
      </c>
      <c r="I33" s="4" t="e">
        <f>VLOOKUP(VLOOKUP(A31,Paringen!B:F,5,FALSE),Ploegen,4,FALSE)</f>
        <v>#N/A</v>
      </c>
      <c r="J33" s="4">
        <f>H33</f>
      </c>
      <c r="K33" s="5" t="s">
        <v>11</v>
      </c>
    </row>
    <row r="34" spans="3:11" ht="20.25" customHeight="1">
      <c r="C34" s="5">
        <v>3</v>
      </c>
      <c r="D34" s="5" t="s">
        <v>11</v>
      </c>
      <c r="E34" s="4" t="e">
        <f>VLOOKUP(VLOOKUP(A31,Paringen!B:F,4,FALSE),Ploegen,5,FALSE)</f>
        <v>#N/A</v>
      </c>
      <c r="G34" s="3" t="s">
        <v>13</v>
      </c>
      <c r="H34" s="5">
        <f>IF(F34="","",1-F34)</f>
      </c>
      <c r="I34" s="4" t="e">
        <f>VLOOKUP(VLOOKUP(A31,Paringen!B:F,5,FALSE),Ploegen,5,FALSE)</f>
        <v>#N/A</v>
      </c>
      <c r="J34" s="4">
        <f>H34</f>
      </c>
      <c r="K34" s="5" t="s">
        <v>12</v>
      </c>
    </row>
    <row r="35" spans="3:11" ht="20.25" customHeight="1" thickBot="1">
      <c r="C35" s="5">
        <v>4</v>
      </c>
      <c r="D35" s="5" t="s">
        <v>12</v>
      </c>
      <c r="E35" s="4" t="e">
        <f>VLOOKUP(VLOOKUP(A31,Paringen!B:F,4,FALSE),Ploegen,6,FALSE)</f>
        <v>#N/A</v>
      </c>
      <c r="G35" s="3" t="s">
        <v>13</v>
      </c>
      <c r="H35" s="5">
        <f>IF(F35="","",1-F35)</f>
      </c>
      <c r="I35" s="4" t="e">
        <f>VLOOKUP(VLOOKUP(A31,Paringen!B:F,5,FALSE),Ploegen,6,FALSE)</f>
        <v>#N/A</v>
      </c>
      <c r="J35" s="4">
        <f>H35</f>
      </c>
      <c r="K35" s="5" t="s">
        <v>11</v>
      </c>
    </row>
    <row r="36" spans="5:8" ht="20.25" customHeight="1" thickTop="1">
      <c r="E36" s="9" t="s">
        <v>14</v>
      </c>
      <c r="F36" s="38">
        <f>IF(OR(F32="",F33="",F34="",F35=""),"",SUM(F32:F35))</f>
      </c>
      <c r="G36" s="39" t="s">
        <v>13</v>
      </c>
      <c r="H36" s="40">
        <f>IF(OR(H32="",H33="",H34="",H35=""),"",SUM(H32:H35))</f>
      </c>
    </row>
    <row r="38" spans="1:3" ht="20.25" customHeight="1">
      <c r="A38" s="3">
        <v>2</v>
      </c>
      <c r="B38" s="6" t="str">
        <f>CONCATENATE(Ploegen!$C$1," ",$A$1," ",$B$1)</f>
        <v>LiSB Limb. Schoolschaak VO 2023 Ronde 5</v>
      </c>
      <c r="C38" s="6"/>
    </row>
    <row r="39" ht="20.25" customHeight="1">
      <c r="A39" s="3">
        <v>1</v>
      </c>
    </row>
    <row r="40" spans="1:10" ht="20.25" customHeight="1">
      <c r="A40" s="3">
        <f>$B$1*100+B40</f>
        <v>505</v>
      </c>
      <c r="B40" s="7">
        <f>IF($K$1="Afprinten",($A39-1)*Paringen!$I$4+$A38,($A38-1)*4+$A39)</f>
        <v>5</v>
      </c>
      <c r="C40" s="7"/>
      <c r="D40" s="7"/>
      <c r="E40" s="8" t="e">
        <f>VLOOKUP(VLOOKUP(A40,Paringen!B:F,4,FALSE),Ploegen,2,FALSE)</f>
        <v>#N/A</v>
      </c>
      <c r="G40" s="3" t="s">
        <v>6</v>
      </c>
      <c r="I40" s="8" t="e">
        <f>VLOOKUP(VLOOKUP(A40,Paringen!B:F,5,FALSE),Ploegen,2,FALSE)</f>
        <v>#N/A</v>
      </c>
      <c r="J40" s="8"/>
    </row>
    <row r="41" spans="3:11" ht="20.25" customHeight="1">
      <c r="C41" s="5">
        <v>1</v>
      </c>
      <c r="D41" s="5" t="s">
        <v>11</v>
      </c>
      <c r="E41" s="4" t="e">
        <f>VLOOKUP(VLOOKUP(A40,Paringen!B:F,4,FALSE),Ploegen,3,FALSE)</f>
        <v>#N/A</v>
      </c>
      <c r="G41" s="3" t="s">
        <v>13</v>
      </c>
      <c r="H41" s="5">
        <f>IF(F41="","",1-F41)</f>
      </c>
      <c r="I41" s="4" t="e">
        <f>VLOOKUP(VLOOKUP(A40,Paringen!B:F,5,FALSE),Ploegen,3,FALSE)</f>
        <v>#N/A</v>
      </c>
      <c r="J41" s="4">
        <f>H41</f>
      </c>
      <c r="K41" s="5" t="s">
        <v>12</v>
      </c>
    </row>
    <row r="42" spans="3:11" ht="20.25" customHeight="1">
      <c r="C42" s="5">
        <v>2</v>
      </c>
      <c r="D42" s="5" t="s">
        <v>12</v>
      </c>
      <c r="E42" s="4" t="e">
        <f>VLOOKUP(VLOOKUP(A40,Paringen!B:F,4,FALSE),Ploegen,4,FALSE)</f>
        <v>#N/A</v>
      </c>
      <c r="G42" s="3" t="s">
        <v>13</v>
      </c>
      <c r="H42" s="5">
        <f>IF(F42="","",1-F42)</f>
      </c>
      <c r="I42" s="4" t="e">
        <f>VLOOKUP(VLOOKUP(A40,Paringen!B:F,5,FALSE),Ploegen,4,FALSE)</f>
        <v>#N/A</v>
      </c>
      <c r="J42" s="4">
        <f>H42</f>
      </c>
      <c r="K42" s="5" t="s">
        <v>11</v>
      </c>
    </row>
    <row r="43" spans="3:11" ht="20.25" customHeight="1">
      <c r="C43" s="5">
        <v>3</v>
      </c>
      <c r="D43" s="5" t="s">
        <v>11</v>
      </c>
      <c r="E43" s="4" t="e">
        <f>VLOOKUP(VLOOKUP(A40,Paringen!B:F,4,FALSE),Ploegen,5,FALSE)</f>
        <v>#N/A</v>
      </c>
      <c r="G43" s="3" t="s">
        <v>13</v>
      </c>
      <c r="H43" s="5">
        <f>IF(F43="","",1-F43)</f>
      </c>
      <c r="I43" s="4" t="e">
        <f>VLOOKUP(VLOOKUP(A40,Paringen!B:F,5,FALSE),Ploegen,5,FALSE)</f>
        <v>#N/A</v>
      </c>
      <c r="J43" s="4">
        <f>H43</f>
      </c>
      <c r="K43" s="5" t="s">
        <v>12</v>
      </c>
    </row>
    <row r="44" spans="3:11" ht="20.25" customHeight="1" thickBot="1">
      <c r="C44" s="5">
        <v>4</v>
      </c>
      <c r="D44" s="5" t="s">
        <v>12</v>
      </c>
      <c r="E44" s="4" t="e">
        <f>VLOOKUP(VLOOKUP(A40,Paringen!B:F,4,FALSE),Ploegen,6,FALSE)</f>
        <v>#N/A</v>
      </c>
      <c r="G44" s="3" t="s">
        <v>13</v>
      </c>
      <c r="H44" s="5">
        <f>IF(F44="","",1-F44)</f>
      </c>
      <c r="I44" s="4" t="e">
        <f>VLOOKUP(VLOOKUP(A40,Paringen!B:F,5,FALSE),Ploegen,6,FALSE)</f>
        <v>#N/A</v>
      </c>
      <c r="J44" s="4">
        <f>H44</f>
      </c>
      <c r="K44" s="5" t="s">
        <v>11</v>
      </c>
    </row>
    <row r="45" spans="5:8" ht="20.25" customHeight="1" thickTop="1">
      <c r="E45" s="9" t="s">
        <v>14</v>
      </c>
      <c r="F45" s="38">
        <f>IF(OR(F41="",F42="",F43="",F44=""),"",SUM(F41:F44))</f>
      </c>
      <c r="G45" s="39" t="s">
        <v>13</v>
      </c>
      <c r="H45" s="40">
        <f>IF(OR(H41="",H42="",H43="",H44=""),"",SUM(H41:H44))</f>
      </c>
    </row>
    <row r="47" spans="1:3" ht="20.25" customHeight="1">
      <c r="A47" s="3">
        <v>2</v>
      </c>
      <c r="B47" s="6" t="str">
        <f>CONCATENATE(Ploegen!$C$1," ",$A$1," ",$B$1)</f>
        <v>LiSB Limb. Schoolschaak VO 2023 Ronde 5</v>
      </c>
      <c r="C47" s="6"/>
    </row>
    <row r="48" ht="20.25" customHeight="1">
      <c r="A48" s="3">
        <v>2</v>
      </c>
    </row>
    <row r="49" spans="1:10" ht="20.25" customHeight="1">
      <c r="A49" s="3">
        <f>$B$1*100+B49</f>
        <v>506</v>
      </c>
      <c r="B49" s="7">
        <f>IF($K$1="Afprinten",($A48-1)*Paringen!$I$4+$A47,($A47-1)*4+$A48)</f>
        <v>6</v>
      </c>
      <c r="C49" s="7"/>
      <c r="D49" s="7"/>
      <c r="E49" s="8" t="e">
        <f>VLOOKUP(VLOOKUP(A49,Paringen!B:F,4,FALSE),Ploegen,2,FALSE)</f>
        <v>#N/A</v>
      </c>
      <c r="G49" s="3" t="s">
        <v>6</v>
      </c>
      <c r="I49" s="8" t="e">
        <f>VLOOKUP(VLOOKUP(A49,Paringen!B:F,5,FALSE),Ploegen,2,FALSE)</f>
        <v>#N/A</v>
      </c>
      <c r="J49" s="8"/>
    </row>
    <row r="50" spans="3:11" ht="20.25" customHeight="1">
      <c r="C50" s="5">
        <v>1</v>
      </c>
      <c r="D50" s="5" t="s">
        <v>11</v>
      </c>
      <c r="E50" s="4" t="e">
        <f>VLOOKUP(VLOOKUP(A49,Paringen!B:F,4,FALSE),Ploegen,3,FALSE)</f>
        <v>#N/A</v>
      </c>
      <c r="G50" s="3" t="s">
        <v>13</v>
      </c>
      <c r="H50" s="5">
        <f>IF(F50="","",1-F50)</f>
      </c>
      <c r="I50" s="4" t="e">
        <f>VLOOKUP(VLOOKUP(A49,Paringen!B:F,5,FALSE),Ploegen,3,FALSE)</f>
        <v>#N/A</v>
      </c>
      <c r="J50" s="4">
        <f>H50</f>
      </c>
      <c r="K50" s="5" t="s">
        <v>12</v>
      </c>
    </row>
    <row r="51" spans="3:11" ht="20.25" customHeight="1">
      <c r="C51" s="5">
        <v>2</v>
      </c>
      <c r="D51" s="5" t="s">
        <v>12</v>
      </c>
      <c r="E51" s="4" t="e">
        <f>VLOOKUP(VLOOKUP(A49,Paringen!B:F,4,FALSE),Ploegen,4,FALSE)</f>
        <v>#N/A</v>
      </c>
      <c r="G51" s="3" t="s">
        <v>13</v>
      </c>
      <c r="H51" s="5">
        <f>IF(F51="","",1-F51)</f>
      </c>
      <c r="I51" s="4" t="e">
        <f>VLOOKUP(VLOOKUP(A49,Paringen!B:F,5,FALSE),Ploegen,4,FALSE)</f>
        <v>#N/A</v>
      </c>
      <c r="J51" s="4">
        <f>H51</f>
      </c>
      <c r="K51" s="5" t="s">
        <v>11</v>
      </c>
    </row>
    <row r="52" spans="3:11" ht="20.25" customHeight="1">
      <c r="C52" s="5">
        <v>3</v>
      </c>
      <c r="D52" s="5" t="s">
        <v>11</v>
      </c>
      <c r="E52" s="4" t="e">
        <f>VLOOKUP(VLOOKUP(A49,Paringen!B:F,4,FALSE),Ploegen,5,FALSE)</f>
        <v>#N/A</v>
      </c>
      <c r="G52" s="3" t="s">
        <v>13</v>
      </c>
      <c r="H52" s="5">
        <f>IF(F52="","",1-F52)</f>
      </c>
      <c r="I52" s="4" t="e">
        <f>VLOOKUP(VLOOKUP(A49,Paringen!B:F,5,FALSE),Ploegen,5,FALSE)</f>
        <v>#N/A</v>
      </c>
      <c r="J52" s="4">
        <f>H52</f>
      </c>
      <c r="K52" s="5" t="s">
        <v>12</v>
      </c>
    </row>
    <row r="53" spans="3:11" ht="20.25" customHeight="1" thickBot="1">
      <c r="C53" s="5">
        <v>4</v>
      </c>
      <c r="D53" s="5" t="s">
        <v>12</v>
      </c>
      <c r="E53" s="4" t="e">
        <f>VLOOKUP(VLOOKUP(A49,Paringen!B:F,4,FALSE),Ploegen,6,FALSE)</f>
        <v>#N/A</v>
      </c>
      <c r="G53" s="3" t="s">
        <v>13</v>
      </c>
      <c r="H53" s="5">
        <f>IF(F53="","",1-F53)</f>
      </c>
      <c r="I53" s="4" t="e">
        <f>VLOOKUP(VLOOKUP(A49,Paringen!B:F,5,FALSE),Ploegen,6,FALSE)</f>
        <v>#N/A</v>
      </c>
      <c r="J53" s="4">
        <f>H53</f>
      </c>
      <c r="K53" s="5" t="s">
        <v>11</v>
      </c>
    </row>
    <row r="54" spans="5:8" ht="20.25" customHeight="1" thickTop="1">
      <c r="E54" s="9" t="s">
        <v>14</v>
      </c>
      <c r="F54" s="38">
        <f>IF(OR(F50="",F51="",F52="",F53=""),"",SUM(F50:F53))</f>
      </c>
      <c r="G54" s="39" t="s">
        <v>13</v>
      </c>
      <c r="H54" s="40">
        <f>IF(OR(H50="",H51="",H52="",H53=""),"",SUM(H50:H53))</f>
      </c>
    </row>
    <row r="56" spans="1:3" ht="20.25" customHeight="1">
      <c r="A56" s="3">
        <v>2</v>
      </c>
      <c r="B56" s="6" t="str">
        <f>CONCATENATE(Ploegen!$C$1," ",$A$1," ",$B$1)</f>
        <v>LiSB Limb. Schoolschaak VO 2023 Ronde 5</v>
      </c>
      <c r="C56" s="6"/>
    </row>
    <row r="57" ht="20.25" customHeight="1">
      <c r="A57" s="3">
        <v>3</v>
      </c>
    </row>
    <row r="58" spans="1:10" ht="20.25" customHeight="1">
      <c r="A58" s="3">
        <f>$B$1*100+B58</f>
        <v>507</v>
      </c>
      <c r="B58" s="7">
        <f>IF($K$1="Afprinten",($A57-1)*Paringen!$I$4+$A56,($A56-1)*4+$A57)</f>
        <v>7</v>
      </c>
      <c r="C58" s="7"/>
      <c r="D58" s="7"/>
      <c r="E58" s="8" t="e">
        <f>VLOOKUP(VLOOKUP(A58,Paringen!B:F,4,FALSE),Ploegen,2,FALSE)</f>
        <v>#N/A</v>
      </c>
      <c r="G58" s="3" t="s">
        <v>6</v>
      </c>
      <c r="I58" s="8" t="e">
        <f>VLOOKUP(VLOOKUP(A58,Paringen!B:F,5,FALSE),Ploegen,2,FALSE)</f>
        <v>#N/A</v>
      </c>
      <c r="J58" s="8"/>
    </row>
    <row r="59" spans="3:11" ht="20.25" customHeight="1">
      <c r="C59" s="5">
        <v>1</v>
      </c>
      <c r="D59" s="5" t="s">
        <v>11</v>
      </c>
      <c r="E59" s="4" t="e">
        <f>VLOOKUP(VLOOKUP(A58,Paringen!B:F,4,FALSE),Ploegen,3,FALSE)</f>
        <v>#N/A</v>
      </c>
      <c r="G59" s="3" t="s">
        <v>13</v>
      </c>
      <c r="H59" s="5">
        <f>IF(F59="","",1-F59)</f>
      </c>
      <c r="I59" s="4" t="e">
        <f>VLOOKUP(VLOOKUP(A58,Paringen!B:F,5,FALSE),Ploegen,3,FALSE)</f>
        <v>#N/A</v>
      </c>
      <c r="J59" s="4">
        <f>H59</f>
      </c>
      <c r="K59" s="5" t="s">
        <v>12</v>
      </c>
    </row>
    <row r="60" spans="3:11" ht="20.25" customHeight="1">
      <c r="C60" s="5">
        <v>2</v>
      </c>
      <c r="D60" s="5" t="s">
        <v>12</v>
      </c>
      <c r="E60" s="4" t="e">
        <f>VLOOKUP(VLOOKUP(A58,Paringen!B:F,4,FALSE),Ploegen,4,FALSE)</f>
        <v>#N/A</v>
      </c>
      <c r="G60" s="3" t="s">
        <v>13</v>
      </c>
      <c r="H60" s="5">
        <f>IF(F60="","",1-F60)</f>
      </c>
      <c r="I60" s="4" t="e">
        <f>VLOOKUP(VLOOKUP(A58,Paringen!B:F,5,FALSE),Ploegen,4,FALSE)</f>
        <v>#N/A</v>
      </c>
      <c r="J60" s="4">
        <f>H60</f>
      </c>
      <c r="K60" s="5" t="s">
        <v>11</v>
      </c>
    </row>
    <row r="61" spans="3:11" ht="20.25" customHeight="1">
      <c r="C61" s="5">
        <v>3</v>
      </c>
      <c r="D61" s="5" t="s">
        <v>11</v>
      </c>
      <c r="E61" s="4" t="e">
        <f>VLOOKUP(VLOOKUP(A58,Paringen!B:F,4,FALSE),Ploegen,5,FALSE)</f>
        <v>#N/A</v>
      </c>
      <c r="G61" s="3" t="s">
        <v>13</v>
      </c>
      <c r="H61" s="5">
        <f>IF(F61="","",1-F61)</f>
      </c>
      <c r="I61" s="4" t="e">
        <f>VLOOKUP(VLOOKUP(A58,Paringen!B:F,5,FALSE),Ploegen,5,FALSE)</f>
        <v>#N/A</v>
      </c>
      <c r="J61" s="4">
        <f>H61</f>
      </c>
      <c r="K61" s="5" t="s">
        <v>12</v>
      </c>
    </row>
    <row r="62" spans="3:11" ht="20.25" customHeight="1" thickBot="1">
      <c r="C62" s="5">
        <v>4</v>
      </c>
      <c r="D62" s="5" t="s">
        <v>12</v>
      </c>
      <c r="E62" s="4" t="e">
        <f>VLOOKUP(VLOOKUP(A58,Paringen!B:F,4,FALSE),Ploegen,6,FALSE)</f>
        <v>#N/A</v>
      </c>
      <c r="G62" s="3" t="s">
        <v>13</v>
      </c>
      <c r="H62" s="5">
        <f>IF(F62="","",1-F62)</f>
      </c>
      <c r="I62" s="4" t="e">
        <f>VLOOKUP(VLOOKUP(A58,Paringen!B:F,5,FALSE),Ploegen,6,FALSE)</f>
        <v>#N/A</v>
      </c>
      <c r="J62" s="4">
        <f>H62</f>
      </c>
      <c r="K62" s="5" t="s">
        <v>11</v>
      </c>
    </row>
    <row r="63" spans="5:8" ht="20.25" customHeight="1" thickTop="1">
      <c r="E63" s="9" t="s">
        <v>14</v>
      </c>
      <c r="F63" s="38">
        <f>IF(OR(F59="",F60="",F61="",F62=""),"",SUM(F59:F62))</f>
      </c>
      <c r="G63" s="39" t="s">
        <v>13</v>
      </c>
      <c r="H63" s="40">
        <f>IF(OR(H59="",H60="",H61="",H62=""),"",SUM(H59:H62))</f>
      </c>
    </row>
    <row r="65" spans="1:3" ht="20.25" customHeight="1">
      <c r="A65" s="3">
        <v>2</v>
      </c>
      <c r="B65" s="6" t="str">
        <f>CONCATENATE(Ploegen!$C$1," ",$A$1," ",$B$1)</f>
        <v>LiSB Limb. Schoolschaak VO 2023 Ronde 5</v>
      </c>
      <c r="C65" s="6"/>
    </row>
    <row r="66" ht="20.25" customHeight="1">
      <c r="A66" s="3">
        <v>4</v>
      </c>
    </row>
    <row r="67" spans="1:10" ht="20.25" customHeight="1">
      <c r="A67" s="3">
        <f>$B$1*100+B67</f>
        <v>508</v>
      </c>
      <c r="B67" s="7">
        <f>IF($K$1="Afprinten",($A66-1)*Paringen!$I$4+$A65,($A65-1)*4+$A66)</f>
        <v>8</v>
      </c>
      <c r="C67" s="7"/>
      <c r="D67" s="7"/>
      <c r="E67" s="8" t="e">
        <f>VLOOKUP(VLOOKUP(A67,Paringen!B:F,4,FALSE),Ploegen,2,FALSE)</f>
        <v>#N/A</v>
      </c>
      <c r="G67" s="3" t="s">
        <v>6</v>
      </c>
      <c r="I67" s="8" t="e">
        <f>VLOOKUP(VLOOKUP(A67,Paringen!B:F,5,FALSE),Ploegen,2,FALSE)</f>
        <v>#N/A</v>
      </c>
      <c r="J67" s="8"/>
    </row>
    <row r="68" spans="3:11" ht="20.25" customHeight="1">
      <c r="C68" s="5">
        <v>1</v>
      </c>
      <c r="D68" s="5" t="s">
        <v>11</v>
      </c>
      <c r="E68" s="4" t="e">
        <f>VLOOKUP(VLOOKUP(A67,Paringen!B:F,4,FALSE),Ploegen,3,FALSE)</f>
        <v>#N/A</v>
      </c>
      <c r="G68" s="3" t="s">
        <v>13</v>
      </c>
      <c r="H68" s="5">
        <f>IF(F68="","",1-F68)</f>
      </c>
      <c r="I68" s="4" t="e">
        <f>VLOOKUP(VLOOKUP(A67,Paringen!B:F,5,FALSE),Ploegen,3,FALSE)</f>
        <v>#N/A</v>
      </c>
      <c r="J68" s="4">
        <f>H68</f>
      </c>
      <c r="K68" s="5" t="s">
        <v>12</v>
      </c>
    </row>
    <row r="69" spans="3:11" ht="20.25" customHeight="1">
      <c r="C69" s="5">
        <v>2</v>
      </c>
      <c r="D69" s="5" t="s">
        <v>12</v>
      </c>
      <c r="E69" s="4" t="e">
        <f>VLOOKUP(VLOOKUP(A67,Paringen!B:F,4,FALSE),Ploegen,4,FALSE)</f>
        <v>#N/A</v>
      </c>
      <c r="G69" s="3" t="s">
        <v>13</v>
      </c>
      <c r="H69" s="5">
        <f>IF(F69="","",1-F69)</f>
      </c>
      <c r="I69" s="4" t="e">
        <f>VLOOKUP(VLOOKUP(A67,Paringen!B:F,5,FALSE),Ploegen,4,FALSE)</f>
        <v>#N/A</v>
      </c>
      <c r="J69" s="4">
        <f>H69</f>
      </c>
      <c r="K69" s="5" t="s">
        <v>11</v>
      </c>
    </row>
    <row r="70" spans="3:11" ht="20.25" customHeight="1">
      <c r="C70" s="5">
        <v>3</v>
      </c>
      <c r="D70" s="5" t="s">
        <v>11</v>
      </c>
      <c r="E70" s="4" t="e">
        <f>VLOOKUP(VLOOKUP(A67,Paringen!B:F,4,FALSE),Ploegen,5,FALSE)</f>
        <v>#N/A</v>
      </c>
      <c r="G70" s="3" t="s">
        <v>13</v>
      </c>
      <c r="H70" s="5">
        <f>IF(F70="","",1-F70)</f>
      </c>
      <c r="I70" s="4" t="e">
        <f>VLOOKUP(VLOOKUP(A67,Paringen!B:F,5,FALSE),Ploegen,5,FALSE)</f>
        <v>#N/A</v>
      </c>
      <c r="J70" s="4">
        <f>H70</f>
      </c>
      <c r="K70" s="5" t="s">
        <v>12</v>
      </c>
    </row>
    <row r="71" spans="3:11" ht="20.25" customHeight="1" thickBot="1">
      <c r="C71" s="5">
        <v>4</v>
      </c>
      <c r="D71" s="5" t="s">
        <v>12</v>
      </c>
      <c r="E71" s="4" t="e">
        <f>VLOOKUP(VLOOKUP(A67,Paringen!B:F,4,FALSE),Ploegen,6,FALSE)</f>
        <v>#N/A</v>
      </c>
      <c r="G71" s="3" t="s">
        <v>13</v>
      </c>
      <c r="H71" s="5">
        <f>IF(F71="","",1-F71)</f>
      </c>
      <c r="I71" s="4" t="e">
        <f>VLOOKUP(VLOOKUP(A67,Paringen!B:F,5,FALSE),Ploegen,6,FALSE)</f>
        <v>#N/A</v>
      </c>
      <c r="J71" s="4">
        <f>H71</f>
      </c>
      <c r="K71" s="5" t="s">
        <v>11</v>
      </c>
    </row>
    <row r="72" spans="5:8" ht="20.25" customHeight="1" thickTop="1">
      <c r="E72" s="9" t="s">
        <v>14</v>
      </c>
      <c r="F72" s="38">
        <f>IF(OR(F68="",F69="",F70="",F71=""),"",SUM(F68:F71))</f>
      </c>
      <c r="G72" s="39" t="s">
        <v>13</v>
      </c>
      <c r="H72" s="40">
        <f>IF(OR(H68="",H69="",H70="",H71=""),"",SUM(H68:H71))</f>
      </c>
    </row>
  </sheetData>
  <sheetProtection/>
  <printOptions horizontalCentered="1"/>
  <pageMargins left="0.41" right="0.41" top="0.7874015748031497" bottom="0.7874015748031497" header="0.4" footer="0.4"/>
  <pageSetup horizontalDpi="300" verticalDpi="300" orientation="portrait" paperSize="9" scale="94" r:id="rId1"/>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A1:K72"/>
  <sheetViews>
    <sheetView showGridLines="0" zoomScalePageLayoutView="0" workbookViewId="0" topLeftCell="A1">
      <selection activeCell="G12" sqref="G12"/>
    </sheetView>
  </sheetViews>
  <sheetFormatPr defaultColWidth="9.140625" defaultRowHeight="20.25" customHeight="1"/>
  <cols>
    <col min="1" max="1" width="6.28125" style="3" customWidth="1"/>
    <col min="2" max="2" width="4.140625" style="5" customWidth="1"/>
    <col min="3" max="3" width="1.7109375" style="5" customWidth="1"/>
    <col min="4" max="4" width="6.57421875" style="5" bestFit="1" customWidth="1"/>
    <col min="5" max="5" width="33.7109375" style="4" customWidth="1"/>
    <col min="6" max="6" width="5.28125" style="13" bestFit="1" customWidth="1"/>
    <col min="7" max="7" width="6.421875" style="3" bestFit="1" customWidth="1"/>
    <col min="8" max="8" width="4.00390625" style="5" bestFit="1" customWidth="1"/>
    <col min="9" max="9" width="32.421875" style="4" customWidth="1"/>
    <col min="10" max="10" width="30.7109375" style="4" hidden="1" customWidth="1"/>
    <col min="11" max="11" width="7.140625" style="4" bestFit="1" customWidth="1"/>
    <col min="12" max="14" width="8.8515625" style="0" customWidth="1"/>
    <col min="15" max="16384" width="9.140625" style="4" customWidth="1"/>
  </cols>
  <sheetData>
    <row r="1" spans="1:11" ht="20.25" customHeight="1">
      <c r="A1" s="24" t="s">
        <v>8</v>
      </c>
      <c r="B1" s="3">
        <v>6</v>
      </c>
      <c r="C1" s="3"/>
      <c r="E1" s="29" t="s">
        <v>49</v>
      </c>
      <c r="F1" s="29" t="s">
        <v>107</v>
      </c>
      <c r="I1" s="4" t="s">
        <v>41</v>
      </c>
      <c r="K1" s="37" t="s">
        <v>43</v>
      </c>
    </row>
    <row r="2" spans="1:3" ht="20.25" customHeight="1">
      <c r="A2" s="3">
        <v>1</v>
      </c>
      <c r="B2" s="6" t="str">
        <f>CONCATENATE(Ploegen!$C$1," ",$A$1," ",$B$1)</f>
        <v>LiSB Limb. Schoolschaak VO 2023 Ronde 6</v>
      </c>
      <c r="C2" s="6"/>
    </row>
    <row r="3" ht="20.25" customHeight="1">
      <c r="A3" s="3">
        <v>1</v>
      </c>
    </row>
    <row r="4" spans="1:10" ht="20.25" customHeight="1">
      <c r="A4" s="3">
        <f>$B$1*100+B4</f>
        <v>601</v>
      </c>
      <c r="B4" s="7">
        <f>IF($K$1="Afprinten",($A3-1)*Paringen!$I$4+$A2,($A2-1)*4+$A3)</f>
        <v>1</v>
      </c>
      <c r="C4" s="7"/>
      <c r="D4" s="7"/>
      <c r="E4" s="8" t="str">
        <f>VLOOKUP(VLOOKUP(A4,Paringen!B:F,4,FALSE),Ploegen,2,FALSE)</f>
        <v>United World College Maastricht</v>
      </c>
      <c r="G4" s="3" t="s">
        <v>6</v>
      </c>
      <c r="I4" s="8" t="str">
        <f>VLOOKUP(VLOOKUP(A4,Paringen!B:F,5,FALSE),Ploegen,2,FALSE)</f>
        <v>Bernard Lievegoed College 1</v>
      </c>
      <c r="J4" s="8"/>
    </row>
    <row r="5" spans="3:11" ht="20.25" customHeight="1">
      <c r="C5" s="5">
        <v>1</v>
      </c>
      <c r="D5" s="5" t="s">
        <v>11</v>
      </c>
      <c r="E5" s="4" t="str">
        <f>VLOOKUP(VLOOKUP(A4,Paringen!B:F,4,FALSE),Ploegen,3,FALSE)</f>
        <v>McLaughlin, Iver</v>
      </c>
      <c r="F5" s="13">
        <v>0</v>
      </c>
      <c r="G5" s="3" t="s">
        <v>13</v>
      </c>
      <c r="H5" s="5">
        <f>IF(F5="","",1-F5)</f>
        <v>1</v>
      </c>
      <c r="I5" s="4" t="str">
        <f>VLOOKUP(VLOOKUP(A4,Paringen!B:F,5,FALSE),Ploegen,3,FALSE)</f>
        <v>Perez Przyk, Karol</v>
      </c>
      <c r="J5" s="4">
        <f>H5</f>
        <v>1</v>
      </c>
      <c r="K5" s="5" t="s">
        <v>12</v>
      </c>
    </row>
    <row r="6" spans="3:11" ht="20.25" customHeight="1">
      <c r="C6" s="5">
        <v>2</v>
      </c>
      <c r="D6" s="5" t="s">
        <v>12</v>
      </c>
      <c r="E6" s="4" t="str">
        <f>VLOOKUP(VLOOKUP(A4,Paringen!B:F,4,FALSE),Ploegen,4,FALSE)</f>
        <v>Shahi, Umang</v>
      </c>
      <c r="F6" s="13">
        <v>0</v>
      </c>
      <c r="G6" s="3" t="s">
        <v>13</v>
      </c>
      <c r="H6" s="5">
        <f>IF(F6="","",1-F6)</f>
        <v>1</v>
      </c>
      <c r="I6" s="4" t="str">
        <f>VLOOKUP(VLOOKUP(A4,Paringen!B:F,5,FALSE),Ploegen,4,FALSE)</f>
        <v>Peukens, James</v>
      </c>
      <c r="J6" s="4">
        <f>H6</f>
        <v>1</v>
      </c>
      <c r="K6" s="5" t="s">
        <v>11</v>
      </c>
    </row>
    <row r="7" spans="3:11" ht="20.25" customHeight="1">
      <c r="C7" s="5">
        <v>3</v>
      </c>
      <c r="D7" s="5" t="s">
        <v>11</v>
      </c>
      <c r="E7" s="4" t="str">
        <f>VLOOKUP(VLOOKUP(A4,Paringen!B:F,4,FALSE),Ploegen,5,FALSE)</f>
        <v>Shrivastava, Sayan</v>
      </c>
      <c r="F7" s="13">
        <v>0.5</v>
      </c>
      <c r="G7" s="3" t="s">
        <v>13</v>
      </c>
      <c r="H7" s="5">
        <f>IF(F7="","",1-F7)</f>
        <v>0.5</v>
      </c>
      <c r="I7" s="4" t="str">
        <f>VLOOKUP(VLOOKUP(A4,Paringen!B:F,5,FALSE),Ploegen,5,FALSE)</f>
        <v>Ruijpers, Lean</v>
      </c>
      <c r="J7" s="4">
        <f>H7</f>
        <v>0.5</v>
      </c>
      <c r="K7" s="5" t="s">
        <v>12</v>
      </c>
    </row>
    <row r="8" spans="3:11" ht="20.25" customHeight="1" thickBot="1">
      <c r="C8" s="5">
        <v>4</v>
      </c>
      <c r="D8" s="5" t="s">
        <v>12</v>
      </c>
      <c r="E8" s="4" t="str">
        <f>VLOOKUP(VLOOKUP(A4,Paringen!B:F,4,FALSE),Ploegen,6,FALSE)</f>
        <v>UWCM - B4</v>
      </c>
      <c r="F8" s="13">
        <v>0</v>
      </c>
      <c r="G8" s="3" t="s">
        <v>13</v>
      </c>
      <c r="H8" s="5">
        <f>IF(F8="","",1-F8)</f>
        <v>1</v>
      </c>
      <c r="I8" s="4" t="str">
        <f>VLOOKUP(VLOOKUP(A4,Paringen!B:F,5,FALSE),Ploegen,6,FALSE)</f>
        <v>Mentink, Levi</v>
      </c>
      <c r="J8" s="4">
        <f>H8</f>
        <v>1</v>
      </c>
      <c r="K8" s="5" t="s">
        <v>11</v>
      </c>
    </row>
    <row r="9" spans="5:8" ht="20.25" customHeight="1" thickTop="1">
      <c r="E9" s="9" t="s">
        <v>14</v>
      </c>
      <c r="F9" s="38">
        <f>IF(OR(F5="",F6="",F7="",F8=""),"",SUM(F5:F8))</f>
        <v>0.5</v>
      </c>
      <c r="G9" s="39" t="s">
        <v>13</v>
      </c>
      <c r="H9" s="40">
        <f>IF(OR(H5="",H6="",H7="",H8=""),"",SUM(H5:H8))</f>
        <v>3.5</v>
      </c>
    </row>
    <row r="11" spans="1:3" ht="20.25" customHeight="1">
      <c r="A11" s="3">
        <v>1</v>
      </c>
      <c r="B11" s="6" t="str">
        <f>CONCATENATE(Ploegen!$C$1," ",$A$1," ",$B$1)</f>
        <v>LiSB Limb. Schoolschaak VO 2023 Ronde 6</v>
      </c>
      <c r="C11" s="6"/>
    </row>
    <row r="12" ht="20.25" customHeight="1">
      <c r="A12" s="3">
        <v>2</v>
      </c>
    </row>
    <row r="13" spans="1:10" ht="20.25" customHeight="1">
      <c r="A13" s="3">
        <f>$B$1*100+B13</f>
        <v>602</v>
      </c>
      <c r="B13" s="7">
        <f>IF($K$1="Afprinten",($A12-1)*Paringen!$I$4+$A11,($A11-1)*4+$A12)</f>
        <v>2</v>
      </c>
      <c r="C13" s="7"/>
      <c r="D13" s="7"/>
      <c r="E13" s="8" t="str">
        <f>VLOOKUP(VLOOKUP(A13,Paringen!B:F,4,FALSE),Ploegen,2,FALSE)</f>
        <v>Porta Mosana College</v>
      </c>
      <c r="G13" s="3" t="s">
        <v>6</v>
      </c>
      <c r="I13" s="8" t="str">
        <f>VLOOKUP(VLOOKUP(A13,Paringen!B:F,5,FALSE),Ploegen,2,FALSE)</f>
        <v>Bernard Lievegoed College 2</v>
      </c>
      <c r="J13" s="8"/>
    </row>
    <row r="14" spans="3:11" ht="20.25" customHeight="1">
      <c r="C14" s="5">
        <v>1</v>
      </c>
      <c r="D14" s="5" t="s">
        <v>11</v>
      </c>
      <c r="E14" s="4" t="str">
        <f>VLOOKUP(VLOOKUP(A13,Paringen!B:F,4,FALSE),Ploegen,3,FALSE)</f>
        <v>Kshirsagar, Pranav</v>
      </c>
      <c r="F14" s="25">
        <v>1</v>
      </c>
      <c r="G14" s="3" t="s">
        <v>13</v>
      </c>
      <c r="H14" s="5">
        <f>IF(F14="","",1-F14)</f>
        <v>0</v>
      </c>
      <c r="I14" s="4" t="str">
        <f>VLOOKUP(VLOOKUP(A13,Paringen!B:F,5,FALSE),Ploegen,3,FALSE)</f>
        <v>van Rijn, Luuk</v>
      </c>
      <c r="J14" s="4">
        <f>H14</f>
        <v>0</v>
      </c>
      <c r="K14" s="5" t="s">
        <v>12</v>
      </c>
    </row>
    <row r="15" spans="3:11" ht="20.25" customHeight="1">
      <c r="C15" s="5">
        <v>2</v>
      </c>
      <c r="D15" s="5" t="s">
        <v>12</v>
      </c>
      <c r="E15" s="4" t="str">
        <f>VLOOKUP(VLOOKUP(A13,Paringen!B:F,4,FALSE),Ploegen,4,FALSE)</f>
        <v>Klinkenberg, Jelmar</v>
      </c>
      <c r="F15" s="25">
        <v>1</v>
      </c>
      <c r="G15" s="3" t="s">
        <v>13</v>
      </c>
      <c r="H15" s="5">
        <f>IF(F15="","",1-F15)</f>
        <v>0</v>
      </c>
      <c r="I15" s="4" t="str">
        <f>VLOOKUP(VLOOKUP(A13,Paringen!B:F,5,FALSE),Ploegen,4,FALSE)</f>
        <v>van Rijn, Ger</v>
      </c>
      <c r="J15" s="4">
        <f>H15</f>
        <v>0</v>
      </c>
      <c r="K15" s="5" t="s">
        <v>11</v>
      </c>
    </row>
    <row r="16" spans="3:11" ht="20.25" customHeight="1">
      <c r="C16" s="5">
        <v>3</v>
      </c>
      <c r="D16" s="5" t="s">
        <v>11</v>
      </c>
      <c r="E16" s="4" t="str">
        <f>VLOOKUP(VLOOKUP(A13,Paringen!B:F,4,FALSE),Ploegen,5,FALSE)</f>
        <v>Cakmak, Metehan</v>
      </c>
      <c r="F16" s="13">
        <v>1</v>
      </c>
      <c r="G16" s="3" t="s">
        <v>13</v>
      </c>
      <c r="H16" s="5">
        <f>IF(F16="","",1-F16)</f>
        <v>0</v>
      </c>
      <c r="I16" s="4" t="str">
        <f>VLOOKUP(VLOOKUP(A13,Paringen!B:F,5,FALSE),Ploegen,5,FALSE)</f>
        <v>Willemsen, Rafael</v>
      </c>
      <c r="J16" s="4">
        <f>H16</f>
        <v>0</v>
      </c>
      <c r="K16" s="5" t="s">
        <v>12</v>
      </c>
    </row>
    <row r="17" spans="3:11" ht="20.25" customHeight="1" thickBot="1">
      <c r="C17" s="5">
        <v>4</v>
      </c>
      <c r="D17" s="5" t="s">
        <v>12</v>
      </c>
      <c r="E17" s="4" t="str">
        <f>VLOOKUP(VLOOKUP(A13,Paringen!B:F,4,FALSE),Ploegen,6,FALSE)</f>
        <v>van Bokhoven, Juul</v>
      </c>
      <c r="F17" s="13">
        <v>1</v>
      </c>
      <c r="G17" s="3" t="s">
        <v>13</v>
      </c>
      <c r="H17" s="5">
        <f>IF(F17="","",1-F17)</f>
        <v>0</v>
      </c>
      <c r="I17" s="4" t="str">
        <f>VLOOKUP(VLOOKUP(A13,Paringen!B:F,5,FALSE),Ploegen,6,FALSE)</f>
        <v>Eijkelenboom, Job</v>
      </c>
      <c r="J17" s="4">
        <f>H17</f>
        <v>0</v>
      </c>
      <c r="K17" s="5" t="s">
        <v>11</v>
      </c>
    </row>
    <row r="18" spans="5:8" ht="20.25" customHeight="1" thickTop="1">
      <c r="E18" s="9" t="s">
        <v>14</v>
      </c>
      <c r="F18" s="38">
        <f>IF(OR(F14="",F15="",F16="",F17=""),"",SUM(F14:F17))</f>
        <v>4</v>
      </c>
      <c r="G18" s="39" t="s">
        <v>13</v>
      </c>
      <c r="H18" s="40">
        <f>IF(OR(H14="",H15="",H16="",H17=""),"",SUM(H14:H17))</f>
        <v>0</v>
      </c>
    </row>
    <row r="20" spans="1:3" ht="20.25" customHeight="1">
      <c r="A20" s="3">
        <v>1</v>
      </c>
      <c r="B20" s="6" t="str">
        <f>CONCATENATE(Ploegen!$C$1," ",$A$1," ",$B$1)</f>
        <v>LiSB Limb. Schoolschaak VO 2023 Ronde 6</v>
      </c>
      <c r="C20" s="6"/>
    </row>
    <row r="21" ht="20.25" customHeight="1">
      <c r="A21" s="3">
        <v>3</v>
      </c>
    </row>
    <row r="22" spans="1:10" ht="20.25" customHeight="1">
      <c r="A22" s="3">
        <f>$B$1*100+B22</f>
        <v>603</v>
      </c>
      <c r="B22" s="7">
        <f>IF($K$1="Afprinten",($A21-1)*Paringen!$I$4+$A20,($A20-1)*4+$A21)</f>
        <v>3</v>
      </c>
      <c r="C22" s="7"/>
      <c r="D22" s="7"/>
      <c r="E22" s="8" t="e">
        <f>VLOOKUP(VLOOKUP(A22,Paringen!B:F,4,FALSE),Ploegen,2,FALSE)</f>
        <v>#N/A</v>
      </c>
      <c r="G22" s="3" t="s">
        <v>6</v>
      </c>
      <c r="I22" s="8" t="e">
        <f>VLOOKUP(VLOOKUP(A22,Paringen!B:F,5,FALSE),Ploegen,2,FALSE)</f>
        <v>#N/A</v>
      </c>
      <c r="J22" s="8"/>
    </row>
    <row r="23" spans="3:11" ht="20.25" customHeight="1">
      <c r="C23" s="5">
        <v>1</v>
      </c>
      <c r="D23" s="5" t="s">
        <v>11</v>
      </c>
      <c r="E23" s="4" t="e">
        <f>VLOOKUP(VLOOKUP(A22,Paringen!B:F,4,FALSE),Ploegen,3,FALSE)</f>
        <v>#N/A</v>
      </c>
      <c r="G23" s="3" t="s">
        <v>13</v>
      </c>
      <c r="H23" s="5">
        <f>IF(F23="","",1-F23)</f>
      </c>
      <c r="I23" s="4" t="e">
        <f>VLOOKUP(VLOOKUP(A22,Paringen!B:F,5,FALSE),Ploegen,3,FALSE)</f>
        <v>#N/A</v>
      </c>
      <c r="J23" s="4">
        <f>H23</f>
      </c>
      <c r="K23" s="5" t="s">
        <v>12</v>
      </c>
    </row>
    <row r="24" spans="3:11" ht="20.25" customHeight="1">
      <c r="C24" s="5">
        <v>2</v>
      </c>
      <c r="D24" s="5" t="s">
        <v>12</v>
      </c>
      <c r="E24" s="4" t="e">
        <f>VLOOKUP(VLOOKUP(A22,Paringen!B:F,4,FALSE),Ploegen,4,FALSE)</f>
        <v>#N/A</v>
      </c>
      <c r="G24" s="3" t="s">
        <v>13</v>
      </c>
      <c r="H24" s="5">
        <f>IF(F24="","",1-F24)</f>
      </c>
      <c r="I24" s="4" t="e">
        <f>VLOOKUP(VLOOKUP(A22,Paringen!B:F,5,FALSE),Ploegen,4,FALSE)</f>
        <v>#N/A</v>
      </c>
      <c r="J24" s="4">
        <f>H24</f>
      </c>
      <c r="K24" s="5" t="s">
        <v>11</v>
      </c>
    </row>
    <row r="25" spans="3:11" ht="20.25" customHeight="1">
      <c r="C25" s="5">
        <v>3</v>
      </c>
      <c r="D25" s="5" t="s">
        <v>11</v>
      </c>
      <c r="E25" s="4" t="e">
        <f>VLOOKUP(VLOOKUP(A22,Paringen!B:F,4,FALSE),Ploegen,5,FALSE)</f>
        <v>#N/A</v>
      </c>
      <c r="G25" s="3" t="s">
        <v>13</v>
      </c>
      <c r="H25" s="5">
        <f>IF(F25="","",1-F25)</f>
      </c>
      <c r="I25" s="4" t="e">
        <f>VLOOKUP(VLOOKUP(A22,Paringen!B:F,5,FALSE),Ploegen,5,FALSE)</f>
        <v>#N/A</v>
      </c>
      <c r="J25" s="4">
        <f>H25</f>
      </c>
      <c r="K25" s="5" t="s">
        <v>12</v>
      </c>
    </row>
    <row r="26" spans="3:11" ht="20.25" customHeight="1" thickBot="1">
      <c r="C26" s="5">
        <v>4</v>
      </c>
      <c r="D26" s="5" t="s">
        <v>12</v>
      </c>
      <c r="E26" s="4" t="e">
        <f>VLOOKUP(VLOOKUP(A22,Paringen!B:F,4,FALSE),Ploegen,6,FALSE)</f>
        <v>#N/A</v>
      </c>
      <c r="G26" s="3" t="s">
        <v>13</v>
      </c>
      <c r="H26" s="5">
        <f>IF(F26="","",1-F26)</f>
      </c>
      <c r="I26" s="4" t="e">
        <f>VLOOKUP(VLOOKUP(A22,Paringen!B:F,5,FALSE),Ploegen,6,FALSE)</f>
        <v>#N/A</v>
      </c>
      <c r="J26" s="4">
        <f>H26</f>
      </c>
      <c r="K26" s="5" t="s">
        <v>11</v>
      </c>
    </row>
    <row r="27" spans="5:8" ht="20.25" customHeight="1" thickTop="1">
      <c r="E27" s="9" t="s">
        <v>14</v>
      </c>
      <c r="F27" s="38">
        <f>IF(OR(F23="",F24="",F25="",F26=""),"",SUM(F23:F26))</f>
      </c>
      <c r="G27" s="39" t="s">
        <v>13</v>
      </c>
      <c r="H27" s="40">
        <f>IF(OR(H23="",H24="",H25="",H26=""),"",SUM(H23:H26))</f>
      </c>
    </row>
    <row r="29" spans="1:3" ht="20.25" customHeight="1">
      <c r="A29" s="3">
        <v>1</v>
      </c>
      <c r="B29" s="6" t="str">
        <f>CONCATENATE(Ploegen!$C$1," ",$A$1," ",$B$1)</f>
        <v>LiSB Limb. Schoolschaak VO 2023 Ronde 6</v>
      </c>
      <c r="C29" s="6"/>
    </row>
    <row r="30" ht="20.25" customHeight="1">
      <c r="A30" s="3">
        <v>4</v>
      </c>
    </row>
    <row r="31" spans="1:10" ht="20.25" customHeight="1">
      <c r="A31" s="3">
        <f>$B$1*100+B31</f>
        <v>604</v>
      </c>
      <c r="B31" s="7">
        <f>IF($K$1="Afprinten",($A30-1)*Paringen!$I$4+$A29,($A29-1)*4+$A30)</f>
        <v>4</v>
      </c>
      <c r="C31" s="7"/>
      <c r="D31" s="7"/>
      <c r="E31" s="8" t="e">
        <f>VLOOKUP(VLOOKUP(A31,Paringen!B:F,4,FALSE),Ploegen,2,FALSE)</f>
        <v>#N/A</v>
      </c>
      <c r="G31" s="3" t="s">
        <v>6</v>
      </c>
      <c r="I31" s="8" t="e">
        <f>VLOOKUP(VLOOKUP(A31,Paringen!B:F,5,FALSE),Ploegen,2,FALSE)</f>
        <v>#N/A</v>
      </c>
      <c r="J31" s="8"/>
    </row>
    <row r="32" spans="3:11" ht="20.25" customHeight="1">
      <c r="C32" s="5">
        <v>1</v>
      </c>
      <c r="D32" s="5" t="s">
        <v>11</v>
      </c>
      <c r="E32" s="4" t="e">
        <f>VLOOKUP(VLOOKUP(A31,Paringen!B:F,4,FALSE),Ploegen,3,FALSE)</f>
        <v>#N/A</v>
      </c>
      <c r="G32" s="3" t="s">
        <v>13</v>
      </c>
      <c r="H32" s="5">
        <f>IF(F32="","",1-F32)</f>
      </c>
      <c r="I32" s="4" t="e">
        <f>VLOOKUP(VLOOKUP(A31,Paringen!B:F,5,FALSE),Ploegen,3,FALSE)</f>
        <v>#N/A</v>
      </c>
      <c r="J32" s="4">
        <f>H32</f>
      </c>
      <c r="K32" s="5" t="s">
        <v>12</v>
      </c>
    </row>
    <row r="33" spans="3:11" ht="20.25" customHeight="1">
      <c r="C33" s="5">
        <v>2</v>
      </c>
      <c r="D33" s="5" t="s">
        <v>12</v>
      </c>
      <c r="E33" s="4" t="e">
        <f>VLOOKUP(VLOOKUP(A31,Paringen!B:F,4,FALSE),Ploegen,4,FALSE)</f>
        <v>#N/A</v>
      </c>
      <c r="G33" s="3" t="s">
        <v>13</v>
      </c>
      <c r="H33" s="5">
        <f>IF(F33="","",1-F33)</f>
      </c>
      <c r="I33" s="4" t="e">
        <f>VLOOKUP(VLOOKUP(A31,Paringen!B:F,5,FALSE),Ploegen,4,FALSE)</f>
        <v>#N/A</v>
      </c>
      <c r="J33" s="4">
        <f>H33</f>
      </c>
      <c r="K33" s="5" t="s">
        <v>11</v>
      </c>
    </row>
    <row r="34" spans="3:11" ht="20.25" customHeight="1">
      <c r="C34" s="5">
        <v>3</v>
      </c>
      <c r="D34" s="5" t="s">
        <v>11</v>
      </c>
      <c r="E34" s="4" t="e">
        <f>VLOOKUP(VLOOKUP(A31,Paringen!B:F,4,FALSE),Ploegen,5,FALSE)</f>
        <v>#N/A</v>
      </c>
      <c r="G34" s="3" t="s">
        <v>13</v>
      </c>
      <c r="H34" s="5">
        <f>IF(F34="","",1-F34)</f>
      </c>
      <c r="I34" s="4" t="e">
        <f>VLOOKUP(VLOOKUP(A31,Paringen!B:F,5,FALSE),Ploegen,5,FALSE)</f>
        <v>#N/A</v>
      </c>
      <c r="J34" s="4">
        <f>H34</f>
      </c>
      <c r="K34" s="5" t="s">
        <v>12</v>
      </c>
    </row>
    <row r="35" spans="3:11" ht="20.25" customHeight="1" thickBot="1">
      <c r="C35" s="5">
        <v>4</v>
      </c>
      <c r="D35" s="5" t="s">
        <v>12</v>
      </c>
      <c r="E35" s="4" t="e">
        <f>VLOOKUP(VLOOKUP(A31,Paringen!B:F,4,FALSE),Ploegen,6,FALSE)</f>
        <v>#N/A</v>
      </c>
      <c r="G35" s="3" t="s">
        <v>13</v>
      </c>
      <c r="H35" s="5">
        <f>IF(F35="","",1-F35)</f>
      </c>
      <c r="I35" s="4" t="e">
        <f>VLOOKUP(VLOOKUP(A31,Paringen!B:F,5,FALSE),Ploegen,6,FALSE)</f>
        <v>#N/A</v>
      </c>
      <c r="J35" s="4">
        <f>H35</f>
      </c>
      <c r="K35" s="5" t="s">
        <v>11</v>
      </c>
    </row>
    <row r="36" spans="5:8" ht="20.25" customHeight="1" thickTop="1">
      <c r="E36" s="9" t="s">
        <v>14</v>
      </c>
      <c r="F36" s="38">
        <f>IF(OR(F32="",F33="",F34="",F35=""),"",SUM(F32:F35))</f>
      </c>
      <c r="G36" s="39" t="s">
        <v>13</v>
      </c>
      <c r="H36" s="40">
        <f>IF(OR(H32="",H33="",H34="",H35=""),"",SUM(H32:H35))</f>
      </c>
    </row>
    <row r="38" spans="1:3" ht="20.25" customHeight="1">
      <c r="A38" s="3">
        <v>2</v>
      </c>
      <c r="B38" s="6" t="str">
        <f>CONCATENATE(Ploegen!$C$1," ",$A$1," ",$B$1)</f>
        <v>LiSB Limb. Schoolschaak VO 2023 Ronde 6</v>
      </c>
      <c r="C38" s="6"/>
    </row>
    <row r="39" ht="20.25" customHeight="1">
      <c r="A39" s="3">
        <v>1</v>
      </c>
    </row>
    <row r="40" spans="1:10" ht="20.25" customHeight="1">
      <c r="A40" s="3">
        <f>$B$1*100+B40</f>
        <v>605</v>
      </c>
      <c r="B40" s="7">
        <f>IF($K$1="Afprinten",($A39-1)*Paringen!$I$4+$A38,($A38-1)*4+$A39)</f>
        <v>5</v>
      </c>
      <c r="C40" s="7"/>
      <c r="D40" s="7"/>
      <c r="E40" s="8" t="e">
        <f>VLOOKUP(VLOOKUP(A40,Paringen!B:F,4,FALSE),Ploegen,2,FALSE)</f>
        <v>#N/A</v>
      </c>
      <c r="G40" s="3" t="s">
        <v>6</v>
      </c>
      <c r="I40" s="8" t="e">
        <f>VLOOKUP(VLOOKUP(A40,Paringen!B:F,5,FALSE),Ploegen,2,FALSE)</f>
        <v>#N/A</v>
      </c>
      <c r="J40" s="8"/>
    </row>
    <row r="41" spans="3:11" ht="20.25" customHeight="1">
      <c r="C41" s="5">
        <v>1</v>
      </c>
      <c r="D41" s="5" t="s">
        <v>11</v>
      </c>
      <c r="E41" s="4" t="e">
        <f>VLOOKUP(VLOOKUP(A40,Paringen!B:F,4,FALSE),Ploegen,3,FALSE)</f>
        <v>#N/A</v>
      </c>
      <c r="G41" s="3" t="s">
        <v>13</v>
      </c>
      <c r="H41" s="5">
        <f>IF(F41="","",1-F41)</f>
      </c>
      <c r="I41" s="4" t="e">
        <f>VLOOKUP(VLOOKUP(A40,Paringen!B:F,5,FALSE),Ploegen,3,FALSE)</f>
        <v>#N/A</v>
      </c>
      <c r="J41" s="4">
        <f>H41</f>
      </c>
      <c r="K41" s="5" t="s">
        <v>12</v>
      </c>
    </row>
    <row r="42" spans="3:11" ht="20.25" customHeight="1">
      <c r="C42" s="5">
        <v>2</v>
      </c>
      <c r="D42" s="5" t="s">
        <v>12</v>
      </c>
      <c r="E42" s="4" t="e">
        <f>VLOOKUP(VLOOKUP(A40,Paringen!B:F,4,FALSE),Ploegen,4,FALSE)</f>
        <v>#N/A</v>
      </c>
      <c r="G42" s="3" t="s">
        <v>13</v>
      </c>
      <c r="H42" s="5">
        <f>IF(F42="","",1-F42)</f>
      </c>
      <c r="I42" s="4" t="e">
        <f>VLOOKUP(VLOOKUP(A40,Paringen!B:F,5,FALSE),Ploegen,4,FALSE)</f>
        <v>#N/A</v>
      </c>
      <c r="J42" s="4">
        <f>H42</f>
      </c>
      <c r="K42" s="5" t="s">
        <v>11</v>
      </c>
    </row>
    <row r="43" spans="3:11" ht="20.25" customHeight="1">
      <c r="C43" s="5">
        <v>3</v>
      </c>
      <c r="D43" s="5" t="s">
        <v>11</v>
      </c>
      <c r="E43" s="4" t="e">
        <f>VLOOKUP(VLOOKUP(A40,Paringen!B:F,4,FALSE),Ploegen,5,FALSE)</f>
        <v>#N/A</v>
      </c>
      <c r="G43" s="3" t="s">
        <v>13</v>
      </c>
      <c r="H43" s="5">
        <f>IF(F43="","",1-F43)</f>
      </c>
      <c r="I43" s="4" t="e">
        <f>VLOOKUP(VLOOKUP(A40,Paringen!B:F,5,FALSE),Ploegen,5,FALSE)</f>
        <v>#N/A</v>
      </c>
      <c r="J43" s="4">
        <f>H43</f>
      </c>
      <c r="K43" s="5" t="s">
        <v>12</v>
      </c>
    </row>
    <row r="44" spans="3:11" ht="20.25" customHeight="1" thickBot="1">
      <c r="C44" s="5">
        <v>4</v>
      </c>
      <c r="D44" s="5" t="s">
        <v>12</v>
      </c>
      <c r="E44" s="4" t="e">
        <f>VLOOKUP(VLOOKUP(A40,Paringen!B:F,4,FALSE),Ploegen,6,FALSE)</f>
        <v>#N/A</v>
      </c>
      <c r="G44" s="3" t="s">
        <v>13</v>
      </c>
      <c r="H44" s="5">
        <f>IF(F44="","",1-F44)</f>
      </c>
      <c r="I44" s="4" t="e">
        <f>VLOOKUP(VLOOKUP(A40,Paringen!B:F,5,FALSE),Ploegen,6,FALSE)</f>
        <v>#N/A</v>
      </c>
      <c r="J44" s="4">
        <f>H44</f>
      </c>
      <c r="K44" s="5" t="s">
        <v>11</v>
      </c>
    </row>
    <row r="45" spans="5:8" ht="20.25" customHeight="1" thickTop="1">
      <c r="E45" s="9" t="s">
        <v>14</v>
      </c>
      <c r="F45" s="38">
        <f>IF(OR(F41="",F42="",F43="",F44=""),"",SUM(F41:F44))</f>
      </c>
      <c r="G45" s="39" t="s">
        <v>13</v>
      </c>
      <c r="H45" s="40">
        <f>IF(OR(H41="",H42="",H43="",H44=""),"",SUM(H41:H44))</f>
      </c>
    </row>
    <row r="47" spans="1:3" ht="20.25" customHeight="1">
      <c r="A47" s="3">
        <v>2</v>
      </c>
      <c r="B47" s="6" t="str">
        <f>CONCATENATE(Ploegen!$C$1," ",$A$1," ",$B$1)</f>
        <v>LiSB Limb. Schoolschaak VO 2023 Ronde 6</v>
      </c>
      <c r="C47" s="6"/>
    </row>
    <row r="48" ht="20.25" customHeight="1">
      <c r="A48" s="3">
        <v>2</v>
      </c>
    </row>
    <row r="49" spans="1:10" ht="20.25" customHeight="1">
      <c r="A49" s="3">
        <f>$B$1*100+B49</f>
        <v>606</v>
      </c>
      <c r="B49" s="7">
        <f>IF($K$1="Afprinten",($A48-1)*Paringen!$I$4+$A47,($A47-1)*4+$A48)</f>
        <v>6</v>
      </c>
      <c r="C49" s="7"/>
      <c r="D49" s="7"/>
      <c r="E49" s="8" t="e">
        <f>VLOOKUP(VLOOKUP(A49,Paringen!B:F,4,FALSE),Ploegen,2,FALSE)</f>
        <v>#N/A</v>
      </c>
      <c r="G49" s="3" t="s">
        <v>6</v>
      </c>
      <c r="I49" s="8" t="e">
        <f>VLOOKUP(VLOOKUP(A49,Paringen!B:F,5,FALSE),Ploegen,2,FALSE)</f>
        <v>#N/A</v>
      </c>
      <c r="J49" s="8"/>
    </row>
    <row r="50" spans="3:11" ht="20.25" customHeight="1">
      <c r="C50" s="5">
        <v>1</v>
      </c>
      <c r="D50" s="5" t="s">
        <v>11</v>
      </c>
      <c r="E50" s="4" t="e">
        <f>VLOOKUP(VLOOKUP(A49,Paringen!B:F,4,FALSE),Ploegen,3,FALSE)</f>
        <v>#N/A</v>
      </c>
      <c r="G50" s="3" t="s">
        <v>13</v>
      </c>
      <c r="H50" s="5">
        <f>IF(F50="","",1-F50)</f>
      </c>
      <c r="I50" s="4" t="e">
        <f>VLOOKUP(VLOOKUP(A49,Paringen!B:F,5,FALSE),Ploegen,3,FALSE)</f>
        <v>#N/A</v>
      </c>
      <c r="J50" s="4">
        <f>H50</f>
      </c>
      <c r="K50" s="5" t="s">
        <v>12</v>
      </c>
    </row>
    <row r="51" spans="3:11" ht="20.25" customHeight="1">
      <c r="C51" s="5">
        <v>2</v>
      </c>
      <c r="D51" s="5" t="s">
        <v>12</v>
      </c>
      <c r="E51" s="4" t="e">
        <f>VLOOKUP(VLOOKUP(A49,Paringen!B:F,4,FALSE),Ploegen,4,FALSE)</f>
        <v>#N/A</v>
      </c>
      <c r="G51" s="3" t="s">
        <v>13</v>
      </c>
      <c r="H51" s="5">
        <f>IF(F51="","",1-F51)</f>
      </c>
      <c r="I51" s="4" t="e">
        <f>VLOOKUP(VLOOKUP(A49,Paringen!B:F,5,FALSE),Ploegen,4,FALSE)</f>
        <v>#N/A</v>
      </c>
      <c r="J51" s="4">
        <f>H51</f>
      </c>
      <c r="K51" s="5" t="s">
        <v>11</v>
      </c>
    </row>
    <row r="52" spans="3:11" ht="20.25" customHeight="1">
      <c r="C52" s="5">
        <v>3</v>
      </c>
      <c r="D52" s="5" t="s">
        <v>11</v>
      </c>
      <c r="E52" s="4" t="e">
        <f>VLOOKUP(VLOOKUP(A49,Paringen!B:F,4,FALSE),Ploegen,5,FALSE)</f>
        <v>#N/A</v>
      </c>
      <c r="G52" s="3" t="s">
        <v>13</v>
      </c>
      <c r="H52" s="5">
        <f>IF(F52="","",1-F52)</f>
      </c>
      <c r="I52" s="4" t="e">
        <f>VLOOKUP(VLOOKUP(A49,Paringen!B:F,5,FALSE),Ploegen,5,FALSE)</f>
        <v>#N/A</v>
      </c>
      <c r="J52" s="4">
        <f>H52</f>
      </c>
      <c r="K52" s="5" t="s">
        <v>12</v>
      </c>
    </row>
    <row r="53" spans="3:11" ht="20.25" customHeight="1" thickBot="1">
      <c r="C53" s="5">
        <v>4</v>
      </c>
      <c r="D53" s="5" t="s">
        <v>12</v>
      </c>
      <c r="E53" s="4" t="e">
        <f>VLOOKUP(VLOOKUP(A49,Paringen!B:F,4,FALSE),Ploegen,6,FALSE)</f>
        <v>#N/A</v>
      </c>
      <c r="G53" s="3" t="s">
        <v>13</v>
      </c>
      <c r="H53" s="5">
        <f>IF(F53="","",1-F53)</f>
      </c>
      <c r="I53" s="4" t="e">
        <f>VLOOKUP(VLOOKUP(A49,Paringen!B:F,5,FALSE),Ploegen,6,FALSE)</f>
        <v>#N/A</v>
      </c>
      <c r="J53" s="4">
        <f>H53</f>
      </c>
      <c r="K53" s="5" t="s">
        <v>11</v>
      </c>
    </row>
    <row r="54" spans="5:8" ht="20.25" customHeight="1" thickTop="1">
      <c r="E54" s="9" t="s">
        <v>14</v>
      </c>
      <c r="F54" s="38">
        <f>IF(OR(F50="",F51="",F52="",F53=""),"",SUM(F50:F53))</f>
      </c>
      <c r="G54" s="39" t="s">
        <v>13</v>
      </c>
      <c r="H54" s="40">
        <f>IF(OR(H50="",H51="",H52="",H53=""),"",SUM(H50:H53))</f>
      </c>
    </row>
    <row r="56" spans="1:3" ht="20.25" customHeight="1">
      <c r="A56" s="3">
        <v>2</v>
      </c>
      <c r="B56" s="6" t="str">
        <f>CONCATENATE(Ploegen!$C$1," ",$A$1," ",$B$1)</f>
        <v>LiSB Limb. Schoolschaak VO 2023 Ronde 6</v>
      </c>
      <c r="C56" s="6"/>
    </row>
    <row r="57" ht="20.25" customHeight="1">
      <c r="A57" s="3">
        <v>3</v>
      </c>
    </row>
    <row r="58" spans="1:10" ht="20.25" customHeight="1">
      <c r="A58" s="3">
        <f>$B$1*100+B58</f>
        <v>607</v>
      </c>
      <c r="B58" s="7">
        <f>IF($K$1="Afprinten",($A57-1)*Paringen!$I$4+$A56,($A56-1)*4+$A57)</f>
        <v>7</v>
      </c>
      <c r="C58" s="7"/>
      <c r="D58" s="7"/>
      <c r="E58" s="8" t="e">
        <f>VLOOKUP(VLOOKUP(A58,Paringen!B:F,4,FALSE),Ploegen,2,FALSE)</f>
        <v>#N/A</v>
      </c>
      <c r="G58" s="3" t="s">
        <v>6</v>
      </c>
      <c r="I58" s="8" t="e">
        <f>VLOOKUP(VLOOKUP(A58,Paringen!B:F,5,FALSE),Ploegen,2,FALSE)</f>
        <v>#N/A</v>
      </c>
      <c r="J58" s="8"/>
    </row>
    <row r="59" spans="3:11" ht="20.25" customHeight="1">
      <c r="C59" s="5">
        <v>1</v>
      </c>
      <c r="D59" s="5" t="s">
        <v>11</v>
      </c>
      <c r="E59" s="4" t="e">
        <f>VLOOKUP(VLOOKUP(A58,Paringen!B:F,4,FALSE),Ploegen,3,FALSE)</f>
        <v>#N/A</v>
      </c>
      <c r="G59" s="3" t="s">
        <v>13</v>
      </c>
      <c r="H59" s="5">
        <f>IF(F59="","",1-F59)</f>
      </c>
      <c r="I59" s="4" t="e">
        <f>VLOOKUP(VLOOKUP(A58,Paringen!B:F,5,FALSE),Ploegen,3,FALSE)</f>
        <v>#N/A</v>
      </c>
      <c r="J59" s="4">
        <f>H59</f>
      </c>
      <c r="K59" s="5" t="s">
        <v>12</v>
      </c>
    </row>
    <row r="60" spans="3:11" ht="20.25" customHeight="1">
      <c r="C60" s="5">
        <v>2</v>
      </c>
      <c r="D60" s="5" t="s">
        <v>12</v>
      </c>
      <c r="E60" s="4" t="e">
        <f>VLOOKUP(VLOOKUP(A58,Paringen!B:F,4,FALSE),Ploegen,4,FALSE)</f>
        <v>#N/A</v>
      </c>
      <c r="G60" s="3" t="s">
        <v>13</v>
      </c>
      <c r="H60" s="5">
        <f>IF(F60="","",1-F60)</f>
      </c>
      <c r="I60" s="4" t="e">
        <f>VLOOKUP(VLOOKUP(A58,Paringen!B:F,5,FALSE),Ploegen,4,FALSE)</f>
        <v>#N/A</v>
      </c>
      <c r="J60" s="4">
        <f>H60</f>
      </c>
      <c r="K60" s="5" t="s">
        <v>11</v>
      </c>
    </row>
    <row r="61" spans="3:11" ht="20.25" customHeight="1">
      <c r="C61" s="5">
        <v>3</v>
      </c>
      <c r="D61" s="5" t="s">
        <v>11</v>
      </c>
      <c r="E61" s="4" t="e">
        <f>VLOOKUP(VLOOKUP(A58,Paringen!B:F,4,FALSE),Ploegen,5,FALSE)</f>
        <v>#N/A</v>
      </c>
      <c r="G61" s="3" t="s">
        <v>13</v>
      </c>
      <c r="H61" s="5">
        <f>IF(F61="","",1-F61)</f>
      </c>
      <c r="I61" s="4" t="e">
        <f>VLOOKUP(VLOOKUP(A58,Paringen!B:F,5,FALSE),Ploegen,5,FALSE)</f>
        <v>#N/A</v>
      </c>
      <c r="J61" s="4">
        <f>H61</f>
      </c>
      <c r="K61" s="5" t="s">
        <v>12</v>
      </c>
    </row>
    <row r="62" spans="3:11" ht="20.25" customHeight="1" thickBot="1">
      <c r="C62" s="5">
        <v>4</v>
      </c>
      <c r="D62" s="5" t="s">
        <v>12</v>
      </c>
      <c r="E62" s="4" t="e">
        <f>VLOOKUP(VLOOKUP(A58,Paringen!B:F,4,FALSE),Ploegen,6,FALSE)</f>
        <v>#N/A</v>
      </c>
      <c r="G62" s="3" t="s">
        <v>13</v>
      </c>
      <c r="H62" s="5">
        <f>IF(F62="","",1-F62)</f>
      </c>
      <c r="I62" s="4" t="e">
        <f>VLOOKUP(VLOOKUP(A58,Paringen!B:F,5,FALSE),Ploegen,6,FALSE)</f>
        <v>#N/A</v>
      </c>
      <c r="J62" s="4">
        <f>H62</f>
      </c>
      <c r="K62" s="5" t="s">
        <v>11</v>
      </c>
    </row>
    <row r="63" spans="5:8" ht="20.25" customHeight="1" thickTop="1">
      <c r="E63" s="9" t="s">
        <v>14</v>
      </c>
      <c r="F63" s="38">
        <f>IF(OR(F59="",F60="",F61="",F62=""),"",SUM(F59:F62))</f>
      </c>
      <c r="G63" s="39" t="s">
        <v>13</v>
      </c>
      <c r="H63" s="40">
        <f>IF(OR(H59="",H60="",H61="",H62=""),"",SUM(H59:H62))</f>
      </c>
    </row>
    <row r="65" spans="1:3" ht="20.25" customHeight="1">
      <c r="A65" s="3">
        <v>2</v>
      </c>
      <c r="B65" s="6" t="str">
        <f>CONCATENATE(Ploegen!$C$1," ",$A$1," ",$B$1)</f>
        <v>LiSB Limb. Schoolschaak VO 2023 Ronde 6</v>
      </c>
      <c r="C65" s="6"/>
    </row>
    <row r="66" ht="20.25" customHeight="1">
      <c r="A66" s="3">
        <v>4</v>
      </c>
    </row>
    <row r="67" spans="1:10" ht="20.25" customHeight="1">
      <c r="A67" s="3">
        <f>$B$1*100+B67</f>
        <v>608</v>
      </c>
      <c r="B67" s="7">
        <f>IF($K$1="Afprinten",($A66-1)*Paringen!$I$4+$A65,($A65-1)*4+$A66)</f>
        <v>8</v>
      </c>
      <c r="C67" s="7"/>
      <c r="D67" s="7"/>
      <c r="E67" s="8" t="e">
        <f>VLOOKUP(VLOOKUP(A67,Paringen!B:F,4,FALSE),Ploegen,2,FALSE)</f>
        <v>#N/A</v>
      </c>
      <c r="G67" s="3" t="s">
        <v>6</v>
      </c>
      <c r="I67" s="8" t="e">
        <f>VLOOKUP(VLOOKUP(A67,Paringen!B:F,5,FALSE),Ploegen,2,FALSE)</f>
        <v>#N/A</v>
      </c>
      <c r="J67" s="8"/>
    </row>
    <row r="68" spans="3:11" ht="20.25" customHeight="1">
      <c r="C68" s="5">
        <v>1</v>
      </c>
      <c r="D68" s="5" t="s">
        <v>11</v>
      </c>
      <c r="E68" s="4" t="e">
        <f>VLOOKUP(VLOOKUP(A67,Paringen!B:F,4,FALSE),Ploegen,3,FALSE)</f>
        <v>#N/A</v>
      </c>
      <c r="G68" s="3" t="s">
        <v>13</v>
      </c>
      <c r="H68" s="5">
        <f>IF(F68="","",1-F68)</f>
      </c>
      <c r="I68" s="4" t="e">
        <f>VLOOKUP(VLOOKUP(A67,Paringen!B:F,5,FALSE),Ploegen,3,FALSE)</f>
        <v>#N/A</v>
      </c>
      <c r="J68" s="4">
        <f>H68</f>
      </c>
      <c r="K68" s="5" t="s">
        <v>12</v>
      </c>
    </row>
    <row r="69" spans="3:11" ht="20.25" customHeight="1">
      <c r="C69" s="5">
        <v>2</v>
      </c>
      <c r="D69" s="5" t="s">
        <v>12</v>
      </c>
      <c r="E69" s="4" t="e">
        <f>VLOOKUP(VLOOKUP(A67,Paringen!B:F,4,FALSE),Ploegen,4,FALSE)</f>
        <v>#N/A</v>
      </c>
      <c r="G69" s="3" t="s">
        <v>13</v>
      </c>
      <c r="H69" s="5">
        <f>IF(F69="","",1-F69)</f>
      </c>
      <c r="I69" s="4" t="e">
        <f>VLOOKUP(VLOOKUP(A67,Paringen!B:F,5,FALSE),Ploegen,4,FALSE)</f>
        <v>#N/A</v>
      </c>
      <c r="J69" s="4">
        <f>H69</f>
      </c>
      <c r="K69" s="5" t="s">
        <v>11</v>
      </c>
    </row>
    <row r="70" spans="3:11" ht="20.25" customHeight="1">
      <c r="C70" s="5">
        <v>3</v>
      </c>
      <c r="D70" s="5" t="s">
        <v>11</v>
      </c>
      <c r="E70" s="4" t="e">
        <f>VLOOKUP(VLOOKUP(A67,Paringen!B:F,4,FALSE),Ploegen,5,FALSE)</f>
        <v>#N/A</v>
      </c>
      <c r="G70" s="3" t="s">
        <v>13</v>
      </c>
      <c r="H70" s="5">
        <f>IF(F70="","",1-F70)</f>
      </c>
      <c r="I70" s="4" t="e">
        <f>VLOOKUP(VLOOKUP(A67,Paringen!B:F,5,FALSE),Ploegen,5,FALSE)</f>
        <v>#N/A</v>
      </c>
      <c r="J70" s="4">
        <f>H70</f>
      </c>
      <c r="K70" s="5" t="s">
        <v>12</v>
      </c>
    </row>
    <row r="71" spans="3:11" ht="20.25" customHeight="1" thickBot="1">
      <c r="C71" s="5">
        <v>4</v>
      </c>
      <c r="D71" s="5" t="s">
        <v>12</v>
      </c>
      <c r="E71" s="4" t="e">
        <f>VLOOKUP(VLOOKUP(A67,Paringen!B:F,4,FALSE),Ploegen,6,FALSE)</f>
        <v>#N/A</v>
      </c>
      <c r="G71" s="3" t="s">
        <v>13</v>
      </c>
      <c r="H71" s="5">
        <f>IF(F71="","",1-F71)</f>
      </c>
      <c r="I71" s="4" t="e">
        <f>VLOOKUP(VLOOKUP(A67,Paringen!B:F,5,FALSE),Ploegen,6,FALSE)</f>
        <v>#N/A</v>
      </c>
      <c r="J71" s="4">
        <f>H71</f>
      </c>
      <c r="K71" s="5" t="s">
        <v>11</v>
      </c>
    </row>
    <row r="72" spans="5:8" ht="20.25" customHeight="1" thickTop="1">
      <c r="E72" s="9" t="s">
        <v>14</v>
      </c>
      <c r="F72" s="38">
        <f>IF(OR(F68="",F69="",F70="",F71=""),"",SUM(F68:F71))</f>
      </c>
      <c r="G72" s="39" t="s">
        <v>13</v>
      </c>
      <c r="H72" s="40">
        <f>IF(OR(H68="",H69="",H70="",H71=""),"",SUM(H68:H71))</f>
      </c>
    </row>
  </sheetData>
  <sheetProtection/>
  <printOptions horizontalCentered="1"/>
  <pageMargins left="0.41" right="0.41" top="0.7874015748031497" bottom="0.7874015748031497" header="0.4" footer="0.4"/>
  <pageSetup horizontalDpi="300" verticalDpi="300" orientation="portrait" paperSize="9" scale="94" r:id="rId1"/>
  <rowBreaks count="1" manualBreakCount="1">
    <brk id="37" max="255" man="1"/>
  </rowBreaks>
</worksheet>
</file>

<file path=xl/worksheets/sheet12.xml><?xml version="1.0" encoding="utf-8"?>
<worksheet xmlns="http://schemas.openxmlformats.org/spreadsheetml/2006/main" xmlns:r="http://schemas.openxmlformats.org/officeDocument/2006/relationships">
  <dimension ref="A1:K72"/>
  <sheetViews>
    <sheetView showGridLines="0" zoomScalePageLayoutView="0" workbookViewId="0" topLeftCell="A9">
      <selection activeCell="A1" sqref="A1"/>
    </sheetView>
  </sheetViews>
  <sheetFormatPr defaultColWidth="9.140625" defaultRowHeight="20.25" customHeight="1"/>
  <cols>
    <col min="1" max="1" width="6.28125" style="3" customWidth="1"/>
    <col min="2" max="2" width="4.140625" style="5" customWidth="1"/>
    <col min="3" max="3" width="1.7109375" style="5" customWidth="1"/>
    <col min="4" max="4" width="6.57421875" style="5" bestFit="1" customWidth="1"/>
    <col min="5" max="5" width="33.7109375" style="4" customWidth="1"/>
    <col min="6" max="6" width="4.00390625" style="13" bestFit="1" customWidth="1"/>
    <col min="7" max="7" width="6.421875" style="3" bestFit="1" customWidth="1"/>
    <col min="8" max="8" width="4.00390625" style="5" bestFit="1" customWidth="1"/>
    <col min="9" max="9" width="32.421875" style="4" customWidth="1"/>
    <col min="10" max="10" width="30.7109375" style="4" hidden="1" customWidth="1"/>
    <col min="11" max="11" width="7.140625" style="4" bestFit="1" customWidth="1"/>
    <col min="12" max="14" width="8.8515625" style="0" customWidth="1"/>
    <col min="15" max="16384" width="9.140625" style="4" customWidth="1"/>
  </cols>
  <sheetData>
    <row r="1" spans="1:11" ht="20.25" customHeight="1">
      <c r="A1" s="24" t="s">
        <v>8</v>
      </c>
      <c r="B1" s="3">
        <v>7</v>
      </c>
      <c r="C1" s="3"/>
      <c r="E1" s="29" t="s">
        <v>49</v>
      </c>
      <c r="F1" s="29" t="s">
        <v>105</v>
      </c>
      <c r="I1" s="4" t="s">
        <v>41</v>
      </c>
      <c r="K1" s="37" t="s">
        <v>42</v>
      </c>
    </row>
    <row r="2" spans="1:3" ht="20.25" customHeight="1">
      <c r="A2" s="3">
        <v>1</v>
      </c>
      <c r="B2" s="6" t="str">
        <f>CONCATENATE(Ploegen!$C$1," ",$A$1," ",$B$1)</f>
        <v>LiSB Limb. Schoolschaak VO 2023 Ronde 7</v>
      </c>
      <c r="C2" s="6"/>
    </row>
    <row r="3" ht="20.25" customHeight="1">
      <c r="A3" s="3">
        <v>1</v>
      </c>
    </row>
    <row r="4" spans="1:10" ht="20.25" customHeight="1">
      <c r="A4" s="3">
        <f>$B$1*100+B4</f>
        <v>701</v>
      </c>
      <c r="B4" s="7">
        <f>IF($K$1="Afprinten",($A3-1)*Paringen!$I$4+$A2,($A2-1)*4+$A3)</f>
        <v>1</v>
      </c>
      <c r="C4" s="7"/>
      <c r="D4" s="7"/>
      <c r="E4" s="8" t="e">
        <f>VLOOKUP(VLOOKUP(A4,Paringen!B:F,4,FALSE),Ploegen,2,FALSE)</f>
        <v>#N/A</v>
      </c>
      <c r="G4" s="3" t="s">
        <v>6</v>
      </c>
      <c r="I4" s="8" t="e">
        <f>VLOOKUP(VLOOKUP(A4,Paringen!B:F,5,FALSE),Ploegen,2,FALSE)</f>
        <v>#N/A</v>
      </c>
      <c r="J4" s="8"/>
    </row>
    <row r="5" spans="3:11" ht="20.25" customHeight="1">
      <c r="C5" s="5">
        <v>1</v>
      </c>
      <c r="D5" s="5" t="s">
        <v>11</v>
      </c>
      <c r="E5" s="4" t="e">
        <f>VLOOKUP(VLOOKUP(A4,Paringen!B:F,4,FALSE),Ploegen,3,FALSE)</f>
        <v>#N/A</v>
      </c>
      <c r="G5" s="3" t="s">
        <v>13</v>
      </c>
      <c r="H5" s="5">
        <f>IF(F5="","",1-F5)</f>
      </c>
      <c r="I5" s="4" t="e">
        <f>VLOOKUP(VLOOKUP(A4,Paringen!B:F,5,FALSE),Ploegen,3,FALSE)</f>
        <v>#N/A</v>
      </c>
      <c r="J5" s="4">
        <f>H5</f>
      </c>
      <c r="K5" s="5" t="s">
        <v>12</v>
      </c>
    </row>
    <row r="6" spans="3:11" ht="20.25" customHeight="1">
      <c r="C6" s="5">
        <v>2</v>
      </c>
      <c r="D6" s="5" t="s">
        <v>12</v>
      </c>
      <c r="E6" s="4" t="e">
        <f>VLOOKUP(VLOOKUP(A4,Paringen!B:F,4,FALSE),Ploegen,4,FALSE)</f>
        <v>#N/A</v>
      </c>
      <c r="G6" s="3" t="s">
        <v>13</v>
      </c>
      <c r="H6" s="5">
        <f>IF(F6="","",1-F6)</f>
      </c>
      <c r="I6" s="4" t="e">
        <f>VLOOKUP(VLOOKUP(A4,Paringen!B:F,5,FALSE),Ploegen,4,FALSE)</f>
        <v>#N/A</v>
      </c>
      <c r="J6" s="4">
        <f>H6</f>
      </c>
      <c r="K6" s="5" t="s">
        <v>11</v>
      </c>
    </row>
    <row r="7" spans="3:11" ht="20.25" customHeight="1">
      <c r="C7" s="5">
        <v>3</v>
      </c>
      <c r="D7" s="5" t="s">
        <v>11</v>
      </c>
      <c r="E7" s="4" t="e">
        <f>VLOOKUP(VLOOKUP(A4,Paringen!B:F,4,FALSE),Ploegen,5,FALSE)</f>
        <v>#N/A</v>
      </c>
      <c r="G7" s="3" t="s">
        <v>13</v>
      </c>
      <c r="H7" s="5">
        <f>IF(F7="","",1-F7)</f>
      </c>
      <c r="I7" s="4" t="e">
        <f>VLOOKUP(VLOOKUP(A4,Paringen!B:F,5,FALSE),Ploegen,5,FALSE)</f>
        <v>#N/A</v>
      </c>
      <c r="J7" s="4">
        <f>H7</f>
      </c>
      <c r="K7" s="5" t="s">
        <v>12</v>
      </c>
    </row>
    <row r="8" spans="3:11" ht="20.25" customHeight="1" thickBot="1">
      <c r="C8" s="5">
        <v>4</v>
      </c>
      <c r="D8" s="5" t="s">
        <v>12</v>
      </c>
      <c r="E8" s="4" t="e">
        <f>VLOOKUP(VLOOKUP(A4,Paringen!B:F,4,FALSE),Ploegen,6,FALSE)</f>
        <v>#N/A</v>
      </c>
      <c r="G8" s="3" t="s">
        <v>13</v>
      </c>
      <c r="H8" s="5">
        <f>IF(F8="","",1-F8)</f>
      </c>
      <c r="I8" s="4" t="e">
        <f>VLOOKUP(VLOOKUP(A4,Paringen!B:F,5,FALSE),Ploegen,6,FALSE)</f>
        <v>#N/A</v>
      </c>
      <c r="J8" s="4">
        <f>H8</f>
      </c>
      <c r="K8" s="5" t="s">
        <v>11</v>
      </c>
    </row>
    <row r="9" spans="5:8" ht="20.25" customHeight="1" thickTop="1">
      <c r="E9" s="9" t="s">
        <v>14</v>
      </c>
      <c r="F9" s="38">
        <f>IF(OR(F5="",F6="",F7="",F8=""),"",SUM(F5:F8))</f>
      </c>
      <c r="G9" s="39" t="s">
        <v>13</v>
      </c>
      <c r="H9" s="40">
        <f>IF(OR(H5="",H6="",H7="",H8=""),"",SUM(H5:H8))</f>
      </c>
    </row>
    <row r="11" spans="1:3" ht="20.25" customHeight="1">
      <c r="A11" s="3">
        <v>1</v>
      </c>
      <c r="B11" s="6" t="str">
        <f>CONCATENATE(Ploegen!$C$1," ",$A$1," ",$B$1)</f>
        <v>LiSB Limb. Schoolschaak VO 2023 Ronde 7</v>
      </c>
      <c r="C11" s="6"/>
    </row>
    <row r="12" ht="20.25" customHeight="1">
      <c r="A12" s="3">
        <v>2</v>
      </c>
    </row>
    <row r="13" spans="1:10" ht="20.25" customHeight="1">
      <c r="A13" s="3">
        <f>$B$1*100+B13</f>
        <v>702</v>
      </c>
      <c r="B13" s="7">
        <f>IF($K$1="Afprinten",($A12-1)*Paringen!$I$4+$A11,($A11-1)*4+$A12)</f>
        <v>2</v>
      </c>
      <c r="C13" s="7"/>
      <c r="D13" s="7"/>
      <c r="E13" s="8" t="e">
        <f>VLOOKUP(VLOOKUP(A13,Paringen!B:F,4,FALSE),Ploegen,2,FALSE)</f>
        <v>#N/A</v>
      </c>
      <c r="G13" s="3" t="s">
        <v>6</v>
      </c>
      <c r="I13" s="8" t="e">
        <f>VLOOKUP(VLOOKUP(A13,Paringen!B:F,5,FALSE),Ploegen,2,FALSE)</f>
        <v>#N/A</v>
      </c>
      <c r="J13" s="8"/>
    </row>
    <row r="14" spans="3:11" ht="20.25" customHeight="1">
      <c r="C14" s="5">
        <v>1</v>
      </c>
      <c r="D14" s="5" t="s">
        <v>11</v>
      </c>
      <c r="E14" s="4" t="e">
        <f>VLOOKUP(VLOOKUP(A13,Paringen!B:F,4,FALSE),Ploegen,3,FALSE)</f>
        <v>#N/A</v>
      </c>
      <c r="G14" s="3" t="s">
        <v>13</v>
      </c>
      <c r="H14" s="5">
        <f>IF(F14="","",1-F14)</f>
      </c>
      <c r="I14" s="4" t="e">
        <f>VLOOKUP(VLOOKUP(A13,Paringen!B:F,5,FALSE),Ploegen,3,FALSE)</f>
        <v>#N/A</v>
      </c>
      <c r="J14" s="4">
        <f>H14</f>
      </c>
      <c r="K14" s="5" t="s">
        <v>12</v>
      </c>
    </row>
    <row r="15" spans="3:11" ht="20.25" customHeight="1">
      <c r="C15" s="5">
        <v>2</v>
      </c>
      <c r="D15" s="5" t="s">
        <v>12</v>
      </c>
      <c r="E15" s="4" t="e">
        <f>VLOOKUP(VLOOKUP(A13,Paringen!B:F,4,FALSE),Ploegen,4,FALSE)</f>
        <v>#N/A</v>
      </c>
      <c r="F15" s="25"/>
      <c r="G15" s="3" t="s">
        <v>13</v>
      </c>
      <c r="H15" s="5">
        <f>IF(F15="","",1-F15)</f>
      </c>
      <c r="I15" s="4" t="e">
        <f>VLOOKUP(VLOOKUP(A13,Paringen!B:F,5,FALSE),Ploegen,4,FALSE)</f>
        <v>#N/A</v>
      </c>
      <c r="J15" s="4">
        <f>H15</f>
      </c>
      <c r="K15" s="5" t="s">
        <v>11</v>
      </c>
    </row>
    <row r="16" spans="3:11" ht="20.25" customHeight="1">
      <c r="C16" s="5">
        <v>3</v>
      </c>
      <c r="D16" s="5" t="s">
        <v>11</v>
      </c>
      <c r="E16" s="4" t="e">
        <f>VLOOKUP(VLOOKUP(A13,Paringen!B:F,4,FALSE),Ploegen,5,FALSE)</f>
        <v>#N/A</v>
      </c>
      <c r="G16" s="3" t="s">
        <v>13</v>
      </c>
      <c r="H16" s="5">
        <f>IF(F16="","",1-F16)</f>
      </c>
      <c r="I16" s="4" t="e">
        <f>VLOOKUP(VLOOKUP(A13,Paringen!B:F,5,FALSE),Ploegen,5,FALSE)</f>
        <v>#N/A</v>
      </c>
      <c r="J16" s="4">
        <f>H16</f>
      </c>
      <c r="K16" s="5" t="s">
        <v>12</v>
      </c>
    </row>
    <row r="17" spans="3:11" ht="20.25" customHeight="1" thickBot="1">
      <c r="C17" s="5">
        <v>4</v>
      </c>
      <c r="D17" s="5" t="s">
        <v>12</v>
      </c>
      <c r="E17" s="4" t="e">
        <f>VLOOKUP(VLOOKUP(A13,Paringen!B:F,4,FALSE),Ploegen,6,FALSE)</f>
        <v>#N/A</v>
      </c>
      <c r="G17" s="3" t="s">
        <v>13</v>
      </c>
      <c r="H17" s="5">
        <f>IF(F17="","",1-F17)</f>
      </c>
      <c r="I17" s="4" t="e">
        <f>VLOOKUP(VLOOKUP(A13,Paringen!B:F,5,FALSE),Ploegen,6,FALSE)</f>
        <v>#N/A</v>
      </c>
      <c r="J17" s="4">
        <f>H17</f>
      </c>
      <c r="K17" s="5" t="s">
        <v>11</v>
      </c>
    </row>
    <row r="18" spans="5:8" ht="20.25" customHeight="1" thickTop="1">
      <c r="E18" s="9" t="s">
        <v>14</v>
      </c>
      <c r="F18" s="38">
        <f>IF(OR(F14="",F15="",F16="",F17=""),"",SUM(F14:F17))</f>
      </c>
      <c r="G18" s="39" t="s">
        <v>13</v>
      </c>
      <c r="H18" s="40">
        <f>IF(OR(H14="",H15="",H16="",H17=""),"",SUM(H14:H17))</f>
      </c>
    </row>
    <row r="20" spans="1:3" ht="20.25" customHeight="1">
      <c r="A20" s="3">
        <v>1</v>
      </c>
      <c r="B20" s="6" t="str">
        <f>CONCATENATE(Ploegen!$C$1," ",$A$1," ",$B$1)</f>
        <v>LiSB Limb. Schoolschaak VO 2023 Ronde 7</v>
      </c>
      <c r="C20" s="6"/>
    </row>
    <row r="21" ht="20.25" customHeight="1">
      <c r="A21" s="3">
        <v>3</v>
      </c>
    </row>
    <row r="22" spans="1:10" ht="20.25" customHeight="1">
      <c r="A22" s="3">
        <f>$B$1*100+B22</f>
        <v>703</v>
      </c>
      <c r="B22" s="7">
        <f>IF($K$1="Afprinten",($A21-1)*Paringen!$I$4+$A20,($A20-1)*4+$A21)</f>
        <v>3</v>
      </c>
      <c r="C22" s="7"/>
      <c r="D22" s="7"/>
      <c r="E22" s="8" t="e">
        <f>VLOOKUP(VLOOKUP(A22,Paringen!B:F,4,FALSE),Ploegen,2,FALSE)</f>
        <v>#N/A</v>
      </c>
      <c r="G22" s="3" t="s">
        <v>6</v>
      </c>
      <c r="I22" s="8" t="e">
        <f>VLOOKUP(VLOOKUP(A22,Paringen!B:F,5,FALSE),Ploegen,2,FALSE)</f>
        <v>#N/A</v>
      </c>
      <c r="J22" s="8"/>
    </row>
    <row r="23" spans="3:11" ht="20.25" customHeight="1">
      <c r="C23" s="5">
        <v>1</v>
      </c>
      <c r="D23" s="5" t="s">
        <v>11</v>
      </c>
      <c r="E23" s="4" t="e">
        <f>VLOOKUP(VLOOKUP(A22,Paringen!B:F,4,FALSE),Ploegen,3,FALSE)</f>
        <v>#N/A</v>
      </c>
      <c r="G23" s="3" t="s">
        <v>13</v>
      </c>
      <c r="H23" s="5">
        <f>IF(F23="","",1-F23)</f>
      </c>
      <c r="I23" s="4" t="e">
        <f>VLOOKUP(VLOOKUP(A22,Paringen!B:F,5,FALSE),Ploegen,3,FALSE)</f>
        <v>#N/A</v>
      </c>
      <c r="J23" s="4">
        <f>H23</f>
      </c>
      <c r="K23" s="5" t="s">
        <v>12</v>
      </c>
    </row>
    <row r="24" spans="3:11" ht="20.25" customHeight="1">
      <c r="C24" s="5">
        <v>2</v>
      </c>
      <c r="D24" s="5" t="s">
        <v>12</v>
      </c>
      <c r="E24" s="4" t="e">
        <f>VLOOKUP(VLOOKUP(A22,Paringen!B:F,4,FALSE),Ploegen,4,FALSE)</f>
        <v>#N/A</v>
      </c>
      <c r="G24" s="3" t="s">
        <v>13</v>
      </c>
      <c r="H24" s="5">
        <f>IF(F24="","",1-F24)</f>
      </c>
      <c r="I24" s="4" t="e">
        <f>VLOOKUP(VLOOKUP(A22,Paringen!B:F,5,FALSE),Ploegen,4,FALSE)</f>
        <v>#N/A</v>
      </c>
      <c r="J24" s="4">
        <f>H24</f>
      </c>
      <c r="K24" s="5" t="s">
        <v>11</v>
      </c>
    </row>
    <row r="25" spans="3:11" ht="20.25" customHeight="1">
      <c r="C25" s="5">
        <v>3</v>
      </c>
      <c r="D25" s="5" t="s">
        <v>11</v>
      </c>
      <c r="E25" s="4" t="e">
        <f>VLOOKUP(VLOOKUP(A22,Paringen!B:F,4,FALSE),Ploegen,5,FALSE)</f>
        <v>#N/A</v>
      </c>
      <c r="G25" s="3" t="s">
        <v>13</v>
      </c>
      <c r="H25" s="5">
        <f>IF(F25="","",1-F25)</f>
      </c>
      <c r="I25" s="4" t="e">
        <f>VLOOKUP(VLOOKUP(A22,Paringen!B:F,5,FALSE),Ploegen,5,FALSE)</f>
        <v>#N/A</v>
      </c>
      <c r="J25" s="4">
        <f>H25</f>
      </c>
      <c r="K25" s="5" t="s">
        <v>12</v>
      </c>
    </row>
    <row r="26" spans="3:11" ht="20.25" customHeight="1" thickBot="1">
      <c r="C26" s="5">
        <v>4</v>
      </c>
      <c r="D26" s="5" t="s">
        <v>12</v>
      </c>
      <c r="E26" s="4" t="e">
        <f>VLOOKUP(VLOOKUP(A22,Paringen!B:F,4,FALSE),Ploegen,6,FALSE)</f>
        <v>#N/A</v>
      </c>
      <c r="G26" s="3" t="s">
        <v>13</v>
      </c>
      <c r="H26" s="5">
        <f>IF(F26="","",1-F26)</f>
      </c>
      <c r="I26" s="4" t="e">
        <f>VLOOKUP(VLOOKUP(A22,Paringen!B:F,5,FALSE),Ploegen,6,FALSE)</f>
        <v>#N/A</v>
      </c>
      <c r="J26" s="4">
        <f>H26</f>
      </c>
      <c r="K26" s="5" t="s">
        <v>11</v>
      </c>
    </row>
    <row r="27" spans="5:8" ht="20.25" customHeight="1" thickTop="1">
      <c r="E27" s="9" t="s">
        <v>14</v>
      </c>
      <c r="F27" s="38">
        <f>IF(OR(F23="",F24="",F25="",F26=""),"",SUM(F23:F26))</f>
      </c>
      <c r="G27" s="39" t="s">
        <v>13</v>
      </c>
      <c r="H27" s="40">
        <f>IF(OR(H23="",H24="",H25="",H26=""),"",SUM(H23:H26))</f>
      </c>
    </row>
    <row r="29" spans="1:3" ht="20.25" customHeight="1">
      <c r="A29" s="3">
        <v>1</v>
      </c>
      <c r="B29" s="6" t="str">
        <f>CONCATENATE(Ploegen!$C$1," ",$A$1," ",$B$1)</f>
        <v>LiSB Limb. Schoolschaak VO 2023 Ronde 7</v>
      </c>
      <c r="C29" s="6"/>
    </row>
    <row r="30" ht="20.25" customHeight="1">
      <c r="A30" s="3">
        <v>4</v>
      </c>
    </row>
    <row r="31" spans="1:10" ht="20.25" customHeight="1">
      <c r="A31" s="3">
        <f>$B$1*100+B31</f>
        <v>704</v>
      </c>
      <c r="B31" s="7">
        <f>IF($K$1="Afprinten",($A30-1)*Paringen!$I$4+$A29,($A29-1)*4+$A30)</f>
        <v>4</v>
      </c>
      <c r="C31" s="7"/>
      <c r="D31" s="7"/>
      <c r="E31" s="8" t="e">
        <f>VLOOKUP(VLOOKUP(A31,Paringen!B:F,4,FALSE),Ploegen,2,FALSE)</f>
        <v>#N/A</v>
      </c>
      <c r="G31" s="3" t="s">
        <v>6</v>
      </c>
      <c r="I31" s="8" t="e">
        <f>VLOOKUP(VLOOKUP(A31,Paringen!B:F,5,FALSE),Ploegen,2,FALSE)</f>
        <v>#N/A</v>
      </c>
      <c r="J31" s="8"/>
    </row>
    <row r="32" spans="3:11" ht="20.25" customHeight="1">
      <c r="C32" s="5">
        <v>1</v>
      </c>
      <c r="D32" s="5" t="s">
        <v>11</v>
      </c>
      <c r="E32" s="4" t="e">
        <f>VLOOKUP(VLOOKUP(A31,Paringen!B:F,4,FALSE),Ploegen,3,FALSE)</f>
        <v>#N/A</v>
      </c>
      <c r="G32" s="3" t="s">
        <v>13</v>
      </c>
      <c r="H32" s="5">
        <f>IF(F32="","",1-F32)</f>
      </c>
      <c r="I32" s="4" t="e">
        <f>VLOOKUP(VLOOKUP(A31,Paringen!B:F,5,FALSE),Ploegen,3,FALSE)</f>
        <v>#N/A</v>
      </c>
      <c r="J32" s="4">
        <f>H32</f>
      </c>
      <c r="K32" s="5" t="s">
        <v>12</v>
      </c>
    </row>
    <row r="33" spans="3:11" ht="20.25" customHeight="1">
      <c r="C33" s="5">
        <v>2</v>
      </c>
      <c r="D33" s="5" t="s">
        <v>12</v>
      </c>
      <c r="E33" s="4" t="e">
        <f>VLOOKUP(VLOOKUP(A31,Paringen!B:F,4,FALSE),Ploegen,4,FALSE)</f>
        <v>#N/A</v>
      </c>
      <c r="G33" s="3" t="s">
        <v>13</v>
      </c>
      <c r="H33" s="5">
        <f>IF(F33="","",1-F33)</f>
      </c>
      <c r="I33" s="4" t="e">
        <f>VLOOKUP(VLOOKUP(A31,Paringen!B:F,5,FALSE),Ploegen,4,FALSE)</f>
        <v>#N/A</v>
      </c>
      <c r="J33" s="4">
        <f>H33</f>
      </c>
      <c r="K33" s="5" t="s">
        <v>11</v>
      </c>
    </row>
    <row r="34" spans="3:11" ht="20.25" customHeight="1">
      <c r="C34" s="5">
        <v>3</v>
      </c>
      <c r="D34" s="5" t="s">
        <v>11</v>
      </c>
      <c r="E34" s="4" t="e">
        <f>VLOOKUP(VLOOKUP(A31,Paringen!B:F,4,FALSE),Ploegen,5,FALSE)</f>
        <v>#N/A</v>
      </c>
      <c r="G34" s="3" t="s">
        <v>13</v>
      </c>
      <c r="H34" s="5">
        <f>IF(F34="","",1-F34)</f>
      </c>
      <c r="I34" s="4" t="e">
        <f>VLOOKUP(VLOOKUP(A31,Paringen!B:F,5,FALSE),Ploegen,5,FALSE)</f>
        <v>#N/A</v>
      </c>
      <c r="J34" s="4">
        <f>H34</f>
      </c>
      <c r="K34" s="5" t="s">
        <v>12</v>
      </c>
    </row>
    <row r="35" spans="3:11" ht="20.25" customHeight="1" thickBot="1">
      <c r="C35" s="5">
        <v>4</v>
      </c>
      <c r="D35" s="5" t="s">
        <v>12</v>
      </c>
      <c r="E35" s="4" t="e">
        <f>VLOOKUP(VLOOKUP(A31,Paringen!B:F,4,FALSE),Ploegen,6,FALSE)</f>
        <v>#N/A</v>
      </c>
      <c r="G35" s="3" t="s">
        <v>13</v>
      </c>
      <c r="H35" s="5">
        <f>IF(F35="","",1-F35)</f>
      </c>
      <c r="I35" s="4" t="e">
        <f>VLOOKUP(VLOOKUP(A31,Paringen!B:F,5,FALSE),Ploegen,6,FALSE)</f>
        <v>#N/A</v>
      </c>
      <c r="J35" s="4">
        <f>H35</f>
      </c>
      <c r="K35" s="5" t="s">
        <v>11</v>
      </c>
    </row>
    <row r="36" spans="5:8" ht="20.25" customHeight="1" thickTop="1">
      <c r="E36" s="9" t="s">
        <v>14</v>
      </c>
      <c r="F36" s="38">
        <f>IF(OR(F32="",F33="",F34="",F35=""),"",SUM(F32:F35))</f>
      </c>
      <c r="G36" s="39" t="s">
        <v>13</v>
      </c>
      <c r="H36" s="40">
        <f>IF(OR(H32="",H33="",H34="",H35=""),"",SUM(H32:H35))</f>
      </c>
    </row>
    <row r="38" spans="1:3" ht="20.25" customHeight="1">
      <c r="A38" s="3">
        <v>2</v>
      </c>
      <c r="B38" s="6" t="str">
        <f>CONCATENATE(Ploegen!$C$1," ",$A$1," ",$B$1)</f>
        <v>LiSB Limb. Schoolschaak VO 2023 Ronde 7</v>
      </c>
      <c r="C38" s="6"/>
    </row>
    <row r="39" ht="20.25" customHeight="1">
      <c r="A39" s="3">
        <v>1</v>
      </c>
    </row>
    <row r="40" spans="1:10" ht="20.25" customHeight="1">
      <c r="A40" s="3">
        <f>$B$1*100+B40</f>
        <v>702</v>
      </c>
      <c r="B40" s="7">
        <f>IF($K$1="Afprinten",($A39-1)*Paringen!$I$4+$A38,($A38-1)*4+$A39)</f>
        <v>2</v>
      </c>
      <c r="C40" s="7"/>
      <c r="D40" s="7"/>
      <c r="E40" s="8" t="e">
        <f>VLOOKUP(VLOOKUP(A40,Paringen!B:F,4,FALSE),Ploegen,2,FALSE)</f>
        <v>#N/A</v>
      </c>
      <c r="G40" s="3" t="s">
        <v>6</v>
      </c>
      <c r="I40" s="8" t="e">
        <f>VLOOKUP(VLOOKUP(A40,Paringen!B:F,5,FALSE),Ploegen,2,FALSE)</f>
        <v>#N/A</v>
      </c>
      <c r="J40" s="8"/>
    </row>
    <row r="41" spans="3:11" ht="20.25" customHeight="1">
      <c r="C41" s="5">
        <v>1</v>
      </c>
      <c r="D41" s="5" t="s">
        <v>11</v>
      </c>
      <c r="E41" s="4" t="e">
        <f>VLOOKUP(VLOOKUP(A40,Paringen!B:F,4,FALSE),Ploegen,3,FALSE)</f>
        <v>#N/A</v>
      </c>
      <c r="G41" s="3" t="s">
        <v>13</v>
      </c>
      <c r="H41" s="5">
        <f>IF(F41="","",1-F41)</f>
      </c>
      <c r="I41" s="4" t="e">
        <f>VLOOKUP(VLOOKUP(A40,Paringen!B:F,5,FALSE),Ploegen,3,FALSE)</f>
        <v>#N/A</v>
      </c>
      <c r="J41" s="4">
        <f>H41</f>
      </c>
      <c r="K41" s="5" t="s">
        <v>12</v>
      </c>
    </row>
    <row r="42" spans="3:11" ht="20.25" customHeight="1">
      <c r="C42" s="5">
        <v>2</v>
      </c>
      <c r="D42" s="5" t="s">
        <v>12</v>
      </c>
      <c r="E42" s="4" t="e">
        <f>VLOOKUP(VLOOKUP(A40,Paringen!B:F,4,FALSE),Ploegen,4,FALSE)</f>
        <v>#N/A</v>
      </c>
      <c r="G42" s="3" t="s">
        <v>13</v>
      </c>
      <c r="H42" s="5">
        <f>IF(F42="","",1-F42)</f>
      </c>
      <c r="I42" s="4" t="e">
        <f>VLOOKUP(VLOOKUP(A40,Paringen!B:F,5,FALSE),Ploegen,4,FALSE)</f>
        <v>#N/A</v>
      </c>
      <c r="J42" s="4">
        <f>H42</f>
      </c>
      <c r="K42" s="5" t="s">
        <v>11</v>
      </c>
    </row>
    <row r="43" spans="3:11" ht="20.25" customHeight="1">
      <c r="C43" s="5">
        <v>3</v>
      </c>
      <c r="D43" s="5" t="s">
        <v>11</v>
      </c>
      <c r="E43" s="4" t="e">
        <f>VLOOKUP(VLOOKUP(A40,Paringen!B:F,4,FALSE),Ploegen,5,FALSE)</f>
        <v>#N/A</v>
      </c>
      <c r="G43" s="3" t="s">
        <v>13</v>
      </c>
      <c r="H43" s="5">
        <f>IF(F43="","",1-F43)</f>
      </c>
      <c r="I43" s="4" t="e">
        <f>VLOOKUP(VLOOKUP(A40,Paringen!B:F,5,FALSE),Ploegen,5,FALSE)</f>
        <v>#N/A</v>
      </c>
      <c r="J43" s="4">
        <f>H43</f>
      </c>
      <c r="K43" s="5" t="s">
        <v>12</v>
      </c>
    </row>
    <row r="44" spans="3:11" ht="20.25" customHeight="1" thickBot="1">
      <c r="C44" s="5">
        <v>4</v>
      </c>
      <c r="D44" s="5" t="s">
        <v>12</v>
      </c>
      <c r="E44" s="4" t="e">
        <f>VLOOKUP(VLOOKUP(A40,Paringen!B:F,4,FALSE),Ploegen,6,FALSE)</f>
        <v>#N/A</v>
      </c>
      <c r="G44" s="3" t="s">
        <v>13</v>
      </c>
      <c r="H44" s="5">
        <f>IF(F44="","",1-F44)</f>
      </c>
      <c r="I44" s="4" t="e">
        <f>VLOOKUP(VLOOKUP(A40,Paringen!B:F,5,FALSE),Ploegen,6,FALSE)</f>
        <v>#N/A</v>
      </c>
      <c r="J44" s="4">
        <f>H44</f>
      </c>
      <c r="K44" s="5" t="s">
        <v>11</v>
      </c>
    </row>
    <row r="45" spans="5:8" ht="20.25" customHeight="1" thickTop="1">
      <c r="E45" s="9" t="s">
        <v>14</v>
      </c>
      <c r="F45" s="38">
        <f>IF(OR(F41="",F42="",F43="",F44=""),"",SUM(F41:F44))</f>
      </c>
      <c r="G45" s="39" t="s">
        <v>13</v>
      </c>
      <c r="H45" s="40">
        <f>IF(OR(H41="",H42="",H43="",H44=""),"",SUM(H41:H44))</f>
      </c>
    </row>
    <row r="47" spans="1:3" ht="20.25" customHeight="1">
      <c r="A47" s="3">
        <v>2</v>
      </c>
      <c r="B47" s="6" t="str">
        <f>CONCATENATE(Ploegen!$C$1," ",$A$1," ",$B$1)</f>
        <v>LiSB Limb. Schoolschaak VO 2023 Ronde 7</v>
      </c>
      <c r="C47" s="6"/>
    </row>
    <row r="48" ht="20.25" customHeight="1">
      <c r="A48" s="3">
        <v>2</v>
      </c>
    </row>
    <row r="49" spans="1:10" ht="20.25" customHeight="1">
      <c r="A49" s="3">
        <f>$B$1*100+B49</f>
        <v>703</v>
      </c>
      <c r="B49" s="7">
        <f>IF($K$1="Afprinten",($A48-1)*Paringen!$I$4+$A47,($A47-1)*4+$A48)</f>
        <v>3</v>
      </c>
      <c r="C49" s="7"/>
      <c r="D49" s="7"/>
      <c r="E49" s="8" t="e">
        <f>VLOOKUP(VLOOKUP(A49,Paringen!B:F,4,FALSE),Ploegen,2,FALSE)</f>
        <v>#N/A</v>
      </c>
      <c r="G49" s="3" t="s">
        <v>6</v>
      </c>
      <c r="I49" s="8" t="e">
        <f>VLOOKUP(VLOOKUP(A49,Paringen!B:F,5,FALSE),Ploegen,2,FALSE)</f>
        <v>#N/A</v>
      </c>
      <c r="J49" s="8"/>
    </row>
    <row r="50" spans="3:11" ht="20.25" customHeight="1">
      <c r="C50" s="5">
        <v>1</v>
      </c>
      <c r="D50" s="5" t="s">
        <v>11</v>
      </c>
      <c r="E50" s="4" t="e">
        <f>VLOOKUP(VLOOKUP(A49,Paringen!B:F,4,FALSE),Ploegen,3,FALSE)</f>
        <v>#N/A</v>
      </c>
      <c r="G50" s="3" t="s">
        <v>13</v>
      </c>
      <c r="H50" s="5">
        <f>IF(F50="","",1-F50)</f>
      </c>
      <c r="I50" s="4" t="e">
        <f>VLOOKUP(VLOOKUP(A49,Paringen!B:F,5,FALSE),Ploegen,3,FALSE)</f>
        <v>#N/A</v>
      </c>
      <c r="J50" s="4">
        <f>H50</f>
      </c>
      <c r="K50" s="5" t="s">
        <v>12</v>
      </c>
    </row>
    <row r="51" spans="3:11" ht="20.25" customHeight="1">
      <c r="C51" s="5">
        <v>2</v>
      </c>
      <c r="D51" s="5" t="s">
        <v>12</v>
      </c>
      <c r="E51" s="4" t="e">
        <f>VLOOKUP(VLOOKUP(A49,Paringen!B:F,4,FALSE),Ploegen,4,FALSE)</f>
        <v>#N/A</v>
      </c>
      <c r="G51" s="3" t="s">
        <v>13</v>
      </c>
      <c r="H51" s="5">
        <f>IF(F51="","",1-F51)</f>
      </c>
      <c r="I51" s="4" t="e">
        <f>VLOOKUP(VLOOKUP(A49,Paringen!B:F,5,FALSE),Ploegen,4,FALSE)</f>
        <v>#N/A</v>
      </c>
      <c r="J51" s="4">
        <f>H51</f>
      </c>
      <c r="K51" s="5" t="s">
        <v>11</v>
      </c>
    </row>
    <row r="52" spans="3:11" ht="20.25" customHeight="1">
      <c r="C52" s="5">
        <v>3</v>
      </c>
      <c r="D52" s="5" t="s">
        <v>11</v>
      </c>
      <c r="E52" s="4" t="e">
        <f>VLOOKUP(VLOOKUP(A49,Paringen!B:F,4,FALSE),Ploegen,5,FALSE)</f>
        <v>#N/A</v>
      </c>
      <c r="G52" s="3" t="s">
        <v>13</v>
      </c>
      <c r="H52" s="5">
        <f>IF(F52="","",1-F52)</f>
      </c>
      <c r="I52" s="4" t="e">
        <f>VLOOKUP(VLOOKUP(A49,Paringen!B:F,5,FALSE),Ploegen,5,FALSE)</f>
        <v>#N/A</v>
      </c>
      <c r="J52" s="4">
        <f>H52</f>
      </c>
      <c r="K52" s="5" t="s">
        <v>12</v>
      </c>
    </row>
    <row r="53" spans="3:11" ht="20.25" customHeight="1" thickBot="1">
      <c r="C53" s="5">
        <v>4</v>
      </c>
      <c r="D53" s="5" t="s">
        <v>12</v>
      </c>
      <c r="E53" s="4" t="e">
        <f>VLOOKUP(VLOOKUP(A49,Paringen!B:F,4,FALSE),Ploegen,6,FALSE)</f>
        <v>#N/A</v>
      </c>
      <c r="G53" s="3" t="s">
        <v>13</v>
      </c>
      <c r="H53" s="5">
        <f>IF(F53="","",1-F53)</f>
      </c>
      <c r="I53" s="4" t="e">
        <f>VLOOKUP(VLOOKUP(A49,Paringen!B:F,5,FALSE),Ploegen,6,FALSE)</f>
        <v>#N/A</v>
      </c>
      <c r="J53" s="4">
        <f>H53</f>
      </c>
      <c r="K53" s="5" t="s">
        <v>11</v>
      </c>
    </row>
    <row r="54" spans="5:8" ht="20.25" customHeight="1" thickTop="1">
      <c r="E54" s="9" t="s">
        <v>14</v>
      </c>
      <c r="F54" s="38">
        <f>IF(OR(F50="",F51="",F52="",F53=""),"",SUM(F50:F53))</f>
      </c>
      <c r="G54" s="39" t="s">
        <v>13</v>
      </c>
      <c r="H54" s="40">
        <f>IF(OR(H50="",H51="",H52="",H53=""),"",SUM(H50:H53))</f>
      </c>
    </row>
    <row r="56" spans="1:3" ht="20.25" customHeight="1">
      <c r="A56" s="3">
        <v>2</v>
      </c>
      <c r="B56" s="6" t="str">
        <f>CONCATENATE(Ploegen!$C$1," ",$A$1," ",$B$1)</f>
        <v>LiSB Limb. Schoolschaak VO 2023 Ronde 7</v>
      </c>
      <c r="C56" s="6"/>
    </row>
    <row r="57" ht="20.25" customHeight="1">
      <c r="A57" s="3">
        <v>3</v>
      </c>
    </row>
    <row r="58" spans="1:10" ht="20.25" customHeight="1">
      <c r="A58" s="3">
        <f>$B$1*100+B58</f>
        <v>704</v>
      </c>
      <c r="B58" s="7">
        <f>IF($K$1="Afprinten",($A57-1)*Paringen!$I$4+$A56,($A56-1)*4+$A57)</f>
        <v>4</v>
      </c>
      <c r="C58" s="7"/>
      <c r="D58" s="7"/>
      <c r="E58" s="8" t="e">
        <f>VLOOKUP(VLOOKUP(A58,Paringen!B:F,4,FALSE),Ploegen,2,FALSE)</f>
        <v>#N/A</v>
      </c>
      <c r="G58" s="3" t="s">
        <v>6</v>
      </c>
      <c r="I58" s="8" t="e">
        <f>VLOOKUP(VLOOKUP(A58,Paringen!B:F,5,FALSE),Ploegen,2,FALSE)</f>
        <v>#N/A</v>
      </c>
      <c r="J58" s="8"/>
    </row>
    <row r="59" spans="3:11" ht="20.25" customHeight="1">
      <c r="C59" s="5">
        <v>1</v>
      </c>
      <c r="D59" s="5" t="s">
        <v>11</v>
      </c>
      <c r="E59" s="4" t="e">
        <f>VLOOKUP(VLOOKUP(A58,Paringen!B:F,4,FALSE),Ploegen,3,FALSE)</f>
        <v>#N/A</v>
      </c>
      <c r="G59" s="3" t="s">
        <v>13</v>
      </c>
      <c r="H59" s="5">
        <f>IF(F59="","",1-F59)</f>
      </c>
      <c r="I59" s="4" t="e">
        <f>VLOOKUP(VLOOKUP(A58,Paringen!B:F,5,FALSE),Ploegen,3,FALSE)</f>
        <v>#N/A</v>
      </c>
      <c r="J59" s="4">
        <f>H59</f>
      </c>
      <c r="K59" s="5" t="s">
        <v>12</v>
      </c>
    </row>
    <row r="60" spans="3:11" ht="20.25" customHeight="1">
      <c r="C60" s="5">
        <v>2</v>
      </c>
      <c r="D60" s="5" t="s">
        <v>12</v>
      </c>
      <c r="E60" s="4" t="e">
        <f>VLOOKUP(VLOOKUP(A58,Paringen!B:F,4,FALSE),Ploegen,4,FALSE)</f>
        <v>#N/A</v>
      </c>
      <c r="G60" s="3" t="s">
        <v>13</v>
      </c>
      <c r="H60" s="5">
        <f>IF(F60="","",1-F60)</f>
      </c>
      <c r="I60" s="4" t="e">
        <f>VLOOKUP(VLOOKUP(A58,Paringen!B:F,5,FALSE),Ploegen,4,FALSE)</f>
        <v>#N/A</v>
      </c>
      <c r="J60" s="4">
        <f>H60</f>
      </c>
      <c r="K60" s="5" t="s">
        <v>11</v>
      </c>
    </row>
    <row r="61" spans="3:11" ht="20.25" customHeight="1">
      <c r="C61" s="5">
        <v>3</v>
      </c>
      <c r="D61" s="5" t="s">
        <v>11</v>
      </c>
      <c r="E61" s="4" t="e">
        <f>VLOOKUP(VLOOKUP(A58,Paringen!B:F,4,FALSE),Ploegen,5,FALSE)</f>
        <v>#N/A</v>
      </c>
      <c r="G61" s="3" t="s">
        <v>13</v>
      </c>
      <c r="H61" s="5">
        <f>IF(F61="","",1-F61)</f>
      </c>
      <c r="I61" s="4" t="e">
        <f>VLOOKUP(VLOOKUP(A58,Paringen!B:F,5,FALSE),Ploegen,5,FALSE)</f>
        <v>#N/A</v>
      </c>
      <c r="J61" s="4">
        <f>H61</f>
      </c>
      <c r="K61" s="5" t="s">
        <v>12</v>
      </c>
    </row>
    <row r="62" spans="3:11" ht="20.25" customHeight="1" thickBot="1">
      <c r="C62" s="5">
        <v>4</v>
      </c>
      <c r="D62" s="5" t="s">
        <v>12</v>
      </c>
      <c r="E62" s="4" t="e">
        <f>VLOOKUP(VLOOKUP(A58,Paringen!B:F,4,FALSE),Ploegen,6,FALSE)</f>
        <v>#N/A</v>
      </c>
      <c r="G62" s="3" t="s">
        <v>13</v>
      </c>
      <c r="H62" s="5">
        <f>IF(F62="","",1-F62)</f>
      </c>
      <c r="I62" s="4" t="e">
        <f>VLOOKUP(VLOOKUP(A58,Paringen!B:F,5,FALSE),Ploegen,6,FALSE)</f>
        <v>#N/A</v>
      </c>
      <c r="J62" s="4">
        <f>H62</f>
      </c>
      <c r="K62" s="5" t="s">
        <v>11</v>
      </c>
    </row>
    <row r="63" spans="5:8" ht="20.25" customHeight="1" thickTop="1">
      <c r="E63" s="9" t="s">
        <v>14</v>
      </c>
      <c r="F63" s="38">
        <f>IF(OR(F59="",F60="",F61="",F62=""),"",SUM(F59:F62))</f>
      </c>
      <c r="G63" s="39" t="s">
        <v>13</v>
      </c>
      <c r="H63" s="40">
        <f>IF(OR(H59="",H60="",H61="",H62=""),"",SUM(H59:H62))</f>
      </c>
    </row>
    <row r="65" spans="1:3" ht="20.25" customHeight="1">
      <c r="A65" s="3">
        <v>2</v>
      </c>
      <c r="B65" s="6" t="str">
        <f>CONCATENATE(Ploegen!$C$1," ",$A$1," ",$B$1)</f>
        <v>LiSB Limb. Schoolschaak VO 2023 Ronde 7</v>
      </c>
      <c r="C65" s="6"/>
    </row>
    <row r="66" ht="20.25" customHeight="1">
      <c r="A66" s="3">
        <v>4</v>
      </c>
    </row>
    <row r="67" spans="1:10" ht="20.25" customHeight="1">
      <c r="A67" s="3">
        <f>$B$1*100+B67</f>
        <v>705</v>
      </c>
      <c r="B67" s="7">
        <f>IF($K$1="Afprinten",($A66-1)*Paringen!$I$4+$A65,($A65-1)*4+$A66)</f>
        <v>5</v>
      </c>
      <c r="C67" s="7"/>
      <c r="D67" s="7"/>
      <c r="E67" s="8" t="e">
        <f>VLOOKUP(VLOOKUP(A67,Paringen!B:F,4,FALSE),Ploegen,2,FALSE)</f>
        <v>#N/A</v>
      </c>
      <c r="G67" s="3" t="s">
        <v>6</v>
      </c>
      <c r="I67" s="8" t="e">
        <f>VLOOKUP(VLOOKUP(A67,Paringen!B:F,5,FALSE),Ploegen,2,FALSE)</f>
        <v>#N/A</v>
      </c>
      <c r="J67" s="8"/>
    </row>
    <row r="68" spans="3:11" ht="20.25" customHeight="1">
      <c r="C68" s="5">
        <v>1</v>
      </c>
      <c r="D68" s="5" t="s">
        <v>11</v>
      </c>
      <c r="E68" s="4" t="e">
        <f>VLOOKUP(VLOOKUP(A67,Paringen!B:F,4,FALSE),Ploegen,3,FALSE)</f>
        <v>#N/A</v>
      </c>
      <c r="G68" s="3" t="s">
        <v>13</v>
      </c>
      <c r="H68" s="5">
        <f>IF(F68="","",1-F68)</f>
      </c>
      <c r="I68" s="4" t="e">
        <f>VLOOKUP(VLOOKUP(A67,Paringen!B:F,5,FALSE),Ploegen,3,FALSE)</f>
        <v>#N/A</v>
      </c>
      <c r="J68" s="4">
        <f>H68</f>
      </c>
      <c r="K68" s="5" t="s">
        <v>12</v>
      </c>
    </row>
    <row r="69" spans="3:11" ht="20.25" customHeight="1">
      <c r="C69" s="5">
        <v>2</v>
      </c>
      <c r="D69" s="5" t="s">
        <v>12</v>
      </c>
      <c r="E69" s="4" t="e">
        <f>VLOOKUP(VLOOKUP(A67,Paringen!B:F,4,FALSE),Ploegen,4,FALSE)</f>
        <v>#N/A</v>
      </c>
      <c r="G69" s="3" t="s">
        <v>13</v>
      </c>
      <c r="H69" s="5">
        <f>IF(F69="","",1-F69)</f>
      </c>
      <c r="I69" s="4" t="e">
        <f>VLOOKUP(VLOOKUP(A67,Paringen!B:F,5,FALSE),Ploegen,4,FALSE)</f>
        <v>#N/A</v>
      </c>
      <c r="J69" s="4">
        <f>H69</f>
      </c>
      <c r="K69" s="5" t="s">
        <v>11</v>
      </c>
    </row>
    <row r="70" spans="3:11" ht="20.25" customHeight="1">
      <c r="C70" s="5">
        <v>3</v>
      </c>
      <c r="D70" s="5" t="s">
        <v>11</v>
      </c>
      <c r="E70" s="4" t="e">
        <f>VLOOKUP(VLOOKUP(A67,Paringen!B:F,4,FALSE),Ploegen,5,FALSE)</f>
        <v>#N/A</v>
      </c>
      <c r="G70" s="3" t="s">
        <v>13</v>
      </c>
      <c r="H70" s="5">
        <f>IF(F70="","",1-F70)</f>
      </c>
      <c r="I70" s="4" t="e">
        <f>VLOOKUP(VLOOKUP(A67,Paringen!B:F,5,FALSE),Ploegen,5,FALSE)</f>
        <v>#N/A</v>
      </c>
      <c r="J70" s="4">
        <f>H70</f>
      </c>
      <c r="K70" s="5" t="s">
        <v>12</v>
      </c>
    </row>
    <row r="71" spans="3:11" ht="20.25" customHeight="1" thickBot="1">
      <c r="C71" s="5">
        <v>4</v>
      </c>
      <c r="D71" s="5" t="s">
        <v>12</v>
      </c>
      <c r="E71" s="4" t="e">
        <f>VLOOKUP(VLOOKUP(A67,Paringen!B:F,4,FALSE),Ploegen,6,FALSE)</f>
        <v>#N/A</v>
      </c>
      <c r="G71" s="3" t="s">
        <v>13</v>
      </c>
      <c r="H71" s="5">
        <f>IF(F71="","",1-F71)</f>
      </c>
      <c r="I71" s="4" t="e">
        <f>VLOOKUP(VLOOKUP(A67,Paringen!B:F,5,FALSE),Ploegen,6,FALSE)</f>
        <v>#N/A</v>
      </c>
      <c r="J71" s="4">
        <f>H71</f>
      </c>
      <c r="K71" s="5" t="s">
        <v>11</v>
      </c>
    </row>
    <row r="72" spans="5:8" ht="20.25" customHeight="1" thickTop="1">
      <c r="E72" s="9" t="s">
        <v>14</v>
      </c>
      <c r="F72" s="38">
        <f>IF(OR(F68="",F69="",F70="",F71=""),"",SUM(F68:F71))</f>
      </c>
      <c r="G72" s="39" t="s">
        <v>13</v>
      </c>
      <c r="H72" s="40">
        <f>IF(OR(H68="",H69="",H70="",H71=""),"",SUM(H68:H71))</f>
      </c>
    </row>
  </sheetData>
  <sheetProtection/>
  <printOptions horizontalCentered="1"/>
  <pageMargins left="0.41" right="0.41" top="0.7874015748031497" bottom="0.7874015748031497" header="0.4" footer="0.4"/>
  <pageSetup horizontalDpi="300" verticalDpi="300" orientation="portrait" paperSize="9" scale="94" r:id="rId1"/>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J11"/>
  <sheetViews>
    <sheetView zoomScalePageLayoutView="0" workbookViewId="0" topLeftCell="A1">
      <pane ySplit="1" topLeftCell="A2" activePane="bottomLeft" state="frozen"/>
      <selection pane="topLeft" activeCell="A2" sqref="A2"/>
      <selection pane="bottomLeft" activeCell="A1" sqref="A1"/>
    </sheetView>
  </sheetViews>
  <sheetFormatPr defaultColWidth="9.140625" defaultRowHeight="12.75"/>
  <cols>
    <col min="1" max="1" width="3.57421875" style="0" bestFit="1" customWidth="1"/>
    <col min="2" max="2" width="26.7109375" style="0" bestFit="1" customWidth="1"/>
    <col min="3" max="9" width="4.00390625" style="0" bestFit="1" customWidth="1"/>
    <col min="10" max="10" width="5.00390625" style="0" bestFit="1" customWidth="1"/>
  </cols>
  <sheetData>
    <row r="1" spans="1:10" ht="12.75">
      <c r="A1" s="10" t="s">
        <v>5</v>
      </c>
      <c r="B1" s="1" t="s">
        <v>0</v>
      </c>
      <c r="C1" s="12">
        <v>1</v>
      </c>
      <c r="D1" s="12">
        <f>IF(C1&lt;Paringen!$I$2,C1+1,"")</f>
        <v>2</v>
      </c>
      <c r="E1" s="12">
        <f>IF(D1&lt;Paringen!$I$2,D1+1,"")</f>
        <v>3</v>
      </c>
      <c r="F1" s="12">
        <f>IF(E1&lt;Paringen!$I$2,E1+1,"")</f>
        <v>4</v>
      </c>
      <c r="G1" s="12">
        <f>IF(F1&lt;Paringen!$I$2,F1+1,"")</f>
        <v>5</v>
      </c>
      <c r="H1" s="12">
        <f>IF(G1&lt;Paringen!$I$2,G1+1,"")</f>
        <v>6</v>
      </c>
      <c r="I1" s="12">
        <f>IF(H1&lt;Paringen!$I$2,H1+1,"")</f>
      </c>
      <c r="J1" s="12" t="s">
        <v>22</v>
      </c>
    </row>
    <row r="2" spans="1:10" ht="12.75">
      <c r="A2" s="11">
        <f>IF(Ploegen!A4&lt;&gt;"",Ploegen!A4,"")</f>
        <v>1</v>
      </c>
      <c r="B2" s="20" t="str">
        <f>Ploegen!$B4</f>
        <v>Porta Mosana College</v>
      </c>
      <c r="C2" s="2">
        <f>IF(OR('Bord 1'!C2="",'Bord 2'!C2="",'Bord 3'!C2="",'Bord 4'!C2=""),"",'Bord 1'!C2+'Bord 2'!C2+'Bord 3'!C2+'Bord 4'!C2)</f>
        <v>4</v>
      </c>
      <c r="D2" s="2">
        <f>IF(OR('Bord 1'!D2="",'Bord 2'!D2="",'Bord 3'!D2="",'Bord 4'!D2=""),"",'Bord 1'!D2+'Bord 2'!D2+'Bord 3'!D2+'Bord 4'!D2)</f>
        <v>4</v>
      </c>
      <c r="E2" s="2">
        <f>IF(OR('Bord 1'!E2="",'Bord 2'!E2="",'Bord 3'!E2="",'Bord 4'!E2=""),"",'Bord 1'!E2+'Bord 2'!E2+'Bord 3'!E2+'Bord 4'!E2)</f>
        <v>3</v>
      </c>
      <c r="F2" s="2">
        <f>IF(OR('Bord 1'!F2="",'Bord 2'!F2="",'Bord 3'!F2="",'Bord 4'!F2=""),"",'Bord 1'!F2+'Bord 2'!F2+'Bord 3'!F2+'Bord 4'!F2)</f>
        <v>4</v>
      </c>
      <c r="G2" s="2">
        <f>IF(OR('Bord 1'!G2="",'Bord 2'!G2="",'Bord 3'!G2="",'Bord 4'!G2=""),"",'Bord 1'!G2+'Bord 2'!G2+'Bord 3'!G2+'Bord 4'!G2)</f>
        <v>4</v>
      </c>
      <c r="H2" s="2">
        <f>IF(OR('Bord 1'!H2="",'Bord 2'!H2="",'Bord 3'!H2="",'Bord 4'!H2=""),"",'Bord 1'!H2+'Bord 2'!H2+'Bord 3'!H2+'Bord 4'!H2)</f>
        <v>4</v>
      </c>
      <c r="I2" s="2">
        <f>IF(OR('Bord 1'!I2="",'Bord 2'!I2="",'Bord 3'!I2="",'Bord 4'!I2=""),"",'Bord 1'!I2+'Bord 2'!I2+'Bord 3'!I2+'Bord 4'!I2)</f>
      </c>
      <c r="J2" s="2">
        <f aca="true" t="shared" si="0" ref="J2:J11">SUM(C2:I2)</f>
        <v>23</v>
      </c>
    </row>
    <row r="3" spans="1:10" ht="12.75">
      <c r="A3" s="11">
        <f>IF(Ploegen!A5&lt;&gt;"",Ploegen!A5,"")</f>
        <v>2</v>
      </c>
      <c r="B3" s="20" t="str">
        <f>Ploegen!$B5</f>
        <v>Bernard Lievegoed College 1</v>
      </c>
      <c r="C3" s="2">
        <f>IF(OR('Bord 1'!C3="",'Bord 2'!C3="",'Bord 3'!C3="",'Bord 4'!C3=""),"",'Bord 1'!C3+'Bord 2'!C3+'Bord 3'!C3+'Bord 4'!C3)</f>
        <v>2</v>
      </c>
      <c r="D3" s="2">
        <f>IF(OR('Bord 1'!D3="",'Bord 2'!D3="",'Bord 3'!D3="",'Bord 4'!D3=""),"",'Bord 1'!D3+'Bord 2'!D3+'Bord 3'!D3+'Bord 4'!D3)</f>
        <v>2</v>
      </c>
      <c r="E3" s="2">
        <f>IF(OR('Bord 1'!E3="",'Bord 2'!E3="",'Bord 3'!E3="",'Bord 4'!E3=""),"",'Bord 1'!E3+'Bord 2'!E3+'Bord 3'!E3+'Bord 4'!E3)</f>
        <v>1</v>
      </c>
      <c r="F3" s="2">
        <f>IF(OR('Bord 1'!F3="",'Bord 2'!F3="",'Bord 3'!F3="",'Bord 4'!F3=""),"",'Bord 1'!F3+'Bord 2'!F3+'Bord 3'!F3+'Bord 4'!F3)</f>
        <v>0</v>
      </c>
      <c r="G3" s="2">
        <f>IF(OR('Bord 1'!G3="",'Bord 2'!G3="",'Bord 3'!G3="",'Bord 4'!G3=""),"",'Bord 1'!G3+'Bord 2'!G3+'Bord 3'!G3+'Bord 4'!G3)</f>
        <v>3</v>
      </c>
      <c r="H3" s="2">
        <f>IF(OR('Bord 1'!H3="",'Bord 2'!H3="",'Bord 3'!H3="",'Bord 4'!H3=""),"",'Bord 1'!H3+'Bord 2'!H3+'Bord 3'!H3+'Bord 4'!H3)</f>
        <v>3.5</v>
      </c>
      <c r="I3" s="2">
        <f>IF(OR('Bord 1'!I3="",'Bord 2'!I3="",'Bord 3'!I3="",'Bord 4'!I3=""),"",'Bord 1'!I3+'Bord 2'!I3+'Bord 3'!I3+'Bord 4'!I3)</f>
      </c>
      <c r="J3" s="2">
        <f t="shared" si="0"/>
        <v>11.5</v>
      </c>
    </row>
    <row r="4" spans="1:10" ht="12.75">
      <c r="A4" s="11">
        <f>IF(Ploegen!A6&lt;&gt;"",Ploegen!A6,"")</f>
        <v>3</v>
      </c>
      <c r="B4" s="20" t="str">
        <f>Ploegen!$B6</f>
        <v>Bernard Lievegoed College 2</v>
      </c>
      <c r="C4" s="2">
        <f>IF(OR('Bord 1'!C4="",'Bord 2'!C4="",'Bord 3'!C4="",'Bord 4'!C4=""),"",'Bord 1'!C4+'Bord 2'!C4+'Bord 3'!C4+'Bord 4'!C4)</f>
        <v>2</v>
      </c>
      <c r="D4" s="2">
        <f>IF(OR('Bord 1'!D4="",'Bord 2'!D4="",'Bord 3'!D4="",'Bord 4'!D4=""),"",'Bord 1'!D4+'Bord 2'!D4+'Bord 3'!D4+'Bord 4'!D4)</f>
        <v>2</v>
      </c>
      <c r="E4" s="2">
        <f>IF(OR('Bord 1'!E4="",'Bord 2'!E4="",'Bord 3'!E4="",'Bord 4'!E4=""),"",'Bord 1'!E4+'Bord 2'!E4+'Bord 3'!E4+'Bord 4'!E4)</f>
        <v>2</v>
      </c>
      <c r="F4" s="2">
        <f>IF(OR('Bord 1'!F4="",'Bord 2'!F4="",'Bord 3'!F4="",'Bord 4'!F4=""),"",'Bord 1'!F4+'Bord 2'!F4+'Bord 3'!F4+'Bord 4'!F4)</f>
        <v>3</v>
      </c>
      <c r="G4" s="2">
        <f>IF(OR('Bord 1'!G4="",'Bord 2'!G4="",'Bord 3'!G4="",'Bord 4'!G4=""),"",'Bord 1'!G4+'Bord 2'!G4+'Bord 3'!G4+'Bord 4'!G4)</f>
        <v>0</v>
      </c>
      <c r="H4" s="2">
        <f>IF(OR('Bord 1'!H4="",'Bord 2'!H4="",'Bord 3'!H4="",'Bord 4'!H4=""),"",'Bord 1'!H4+'Bord 2'!H4+'Bord 3'!H4+'Bord 4'!H4)</f>
        <v>0</v>
      </c>
      <c r="I4" s="2">
        <f>IF(OR('Bord 1'!I4="",'Bord 2'!I4="",'Bord 3'!I4="",'Bord 4'!I4=""),"",'Bord 1'!I4+'Bord 2'!I4+'Bord 3'!I4+'Bord 4'!I4)</f>
      </c>
      <c r="J4" s="2">
        <f t="shared" si="0"/>
        <v>9</v>
      </c>
    </row>
    <row r="5" spans="1:10" ht="12.75">
      <c r="A5" s="11">
        <f>IF(Ploegen!A7&lt;&gt;"",Ploegen!A7,"")</f>
        <v>4</v>
      </c>
      <c r="B5" s="20" t="str">
        <f>Ploegen!$B7</f>
        <v>United World College Maastricht</v>
      </c>
      <c r="C5" s="2">
        <f>IF(OR('Bord 1'!C5="",'Bord 2'!C5="",'Bord 3'!C5="",'Bord 4'!C5=""),"",'Bord 1'!C5+'Bord 2'!C5+'Bord 3'!C5+'Bord 4'!C5)</f>
        <v>0</v>
      </c>
      <c r="D5" s="2">
        <f>IF(OR('Bord 1'!D5="",'Bord 2'!D5="",'Bord 3'!D5="",'Bord 4'!D5=""),"",'Bord 1'!D5+'Bord 2'!D5+'Bord 3'!D5+'Bord 4'!D5)</f>
        <v>0</v>
      </c>
      <c r="E5" s="2">
        <f>IF(OR('Bord 1'!E5="",'Bord 2'!E5="",'Bord 3'!E5="",'Bord 4'!E5=""),"",'Bord 1'!E5+'Bord 2'!E5+'Bord 3'!E5+'Bord 4'!E5)</f>
        <v>2</v>
      </c>
      <c r="F5" s="2">
        <f>IF(OR('Bord 1'!F5="",'Bord 2'!F5="",'Bord 3'!F5="",'Bord 4'!F5=""),"",'Bord 1'!F5+'Bord 2'!F5+'Bord 3'!F5+'Bord 4'!F5)</f>
        <v>1</v>
      </c>
      <c r="G5" s="2">
        <f>IF(OR('Bord 1'!G5="",'Bord 2'!G5="",'Bord 3'!G5="",'Bord 4'!G5=""),"",'Bord 1'!G5+'Bord 2'!G5+'Bord 3'!G5+'Bord 4'!G5)</f>
        <v>1</v>
      </c>
      <c r="H5" s="2">
        <f>IF(OR('Bord 1'!H5="",'Bord 2'!H5="",'Bord 3'!H5="",'Bord 4'!H5=""),"",'Bord 1'!H5+'Bord 2'!H5+'Bord 3'!H5+'Bord 4'!H5)</f>
        <v>0.5</v>
      </c>
      <c r="I5" s="2">
        <f>IF(OR('Bord 1'!I5="",'Bord 2'!I5="",'Bord 3'!I5="",'Bord 4'!I5=""),"",'Bord 1'!I5+'Bord 2'!I5+'Bord 3'!I5+'Bord 4'!I5)</f>
      </c>
      <c r="J5" s="2">
        <f t="shared" si="0"/>
        <v>4.5</v>
      </c>
    </row>
    <row r="6" spans="1:10" ht="12.75">
      <c r="A6" s="11" t="e">
        <f>IF(Ploegen!A8&lt;&gt;"",Ploegen!A8,"")</f>
        <v>#N/A</v>
      </c>
      <c r="B6" s="20">
        <f>Ploegen!$B8</f>
        <v>0</v>
      </c>
      <c r="C6" s="2">
        <f>IF(OR('Bord 1'!C6="",'Bord 2'!C6="",'Bord 3'!C6="",'Bord 4'!C6=""),"",'Bord 1'!C6+'Bord 2'!C6+'Bord 3'!C6+'Bord 4'!C6)</f>
      </c>
      <c r="D6" s="2">
        <f>IF(OR('Bord 1'!D6="",'Bord 2'!D6="",'Bord 3'!D6="",'Bord 4'!D6=""),"",'Bord 1'!D6+'Bord 2'!D6+'Bord 3'!D6+'Bord 4'!D6)</f>
      </c>
      <c r="E6" s="2">
        <f>IF(OR('Bord 1'!E6="",'Bord 2'!E6="",'Bord 3'!E6="",'Bord 4'!E6=""),"",'Bord 1'!E6+'Bord 2'!E6+'Bord 3'!E6+'Bord 4'!E6)</f>
      </c>
      <c r="F6" s="2">
        <f>IF(OR('Bord 1'!F6="",'Bord 2'!F6="",'Bord 3'!F6="",'Bord 4'!F6=""),"",'Bord 1'!F6+'Bord 2'!F6+'Bord 3'!F6+'Bord 4'!F6)</f>
      </c>
      <c r="G6" s="2">
        <f>IF(OR('Bord 1'!G6="",'Bord 2'!G6="",'Bord 3'!G6="",'Bord 4'!G6=""),"",'Bord 1'!G6+'Bord 2'!G6+'Bord 3'!G6+'Bord 4'!G6)</f>
      </c>
      <c r="H6" s="2">
        <f>IF(OR('Bord 1'!H6="",'Bord 2'!H6="",'Bord 3'!H6="",'Bord 4'!H6=""),"",'Bord 1'!H6+'Bord 2'!H6+'Bord 3'!H6+'Bord 4'!H6)</f>
      </c>
      <c r="I6" s="2">
        <f>IF(OR('Bord 1'!I6="",'Bord 2'!I6="",'Bord 3'!I6="",'Bord 4'!I6=""),"",'Bord 1'!I6+'Bord 2'!I6+'Bord 3'!I6+'Bord 4'!I6)</f>
      </c>
      <c r="J6" s="2">
        <f t="shared" si="0"/>
        <v>0</v>
      </c>
    </row>
    <row r="7" spans="1:10" ht="12.75">
      <c r="A7" s="11" t="e">
        <f>IF(Ploegen!A9&lt;&gt;"",Ploegen!A9,"")</f>
        <v>#N/A</v>
      </c>
      <c r="B7" s="20">
        <f>Ploegen!$B9</f>
        <v>0</v>
      </c>
      <c r="C7" s="2">
        <f>IF(OR('Bord 1'!C7="",'Bord 2'!C7="",'Bord 3'!C7="",'Bord 4'!C7=""),"",'Bord 1'!C7+'Bord 2'!C7+'Bord 3'!C7+'Bord 4'!C7)</f>
      </c>
      <c r="D7" s="2">
        <f>IF(OR('Bord 1'!D7="",'Bord 2'!D7="",'Bord 3'!D7="",'Bord 4'!D7=""),"",'Bord 1'!D7+'Bord 2'!D7+'Bord 3'!D7+'Bord 4'!D7)</f>
      </c>
      <c r="E7" s="2">
        <f>IF(OR('Bord 1'!E7="",'Bord 2'!E7="",'Bord 3'!E7="",'Bord 4'!E7=""),"",'Bord 1'!E7+'Bord 2'!E7+'Bord 3'!E7+'Bord 4'!E7)</f>
      </c>
      <c r="F7" s="2">
        <f>IF(OR('Bord 1'!F7="",'Bord 2'!F7="",'Bord 3'!F7="",'Bord 4'!F7=""),"",'Bord 1'!F7+'Bord 2'!F7+'Bord 3'!F7+'Bord 4'!F7)</f>
      </c>
      <c r="G7" s="2">
        <f>IF(OR('Bord 1'!G7="",'Bord 2'!G7="",'Bord 3'!G7="",'Bord 4'!G7=""),"",'Bord 1'!G7+'Bord 2'!G7+'Bord 3'!G7+'Bord 4'!G7)</f>
      </c>
      <c r="H7" s="2">
        <f>IF(OR('Bord 1'!H7="",'Bord 2'!H7="",'Bord 3'!H7="",'Bord 4'!H7=""),"",'Bord 1'!H7+'Bord 2'!H7+'Bord 3'!H7+'Bord 4'!H7)</f>
      </c>
      <c r="I7" s="2">
        <f>IF(OR('Bord 1'!I7="",'Bord 2'!I7="",'Bord 3'!I7="",'Bord 4'!I7=""),"",'Bord 1'!I7+'Bord 2'!I7+'Bord 3'!I7+'Bord 4'!I7)</f>
      </c>
      <c r="J7" s="2">
        <f t="shared" si="0"/>
        <v>0</v>
      </c>
    </row>
    <row r="8" spans="1:10" ht="12.75">
      <c r="A8" s="11" t="e">
        <f>IF(Ploegen!A10&lt;&gt;"",Ploegen!A10,"")</f>
        <v>#N/A</v>
      </c>
      <c r="B8" s="20">
        <f>Ploegen!$B10</f>
        <v>0</v>
      </c>
      <c r="C8" s="2">
        <f>IF(OR('Bord 1'!C8="",'Bord 2'!C8="",'Bord 3'!C8="",'Bord 4'!C8=""),"",'Bord 1'!C8+'Bord 2'!C8+'Bord 3'!C8+'Bord 4'!C8)</f>
      </c>
      <c r="D8" s="2">
        <f>IF(OR('Bord 1'!D8="",'Bord 2'!D8="",'Bord 3'!D8="",'Bord 4'!D8=""),"",'Bord 1'!D8+'Bord 2'!D8+'Bord 3'!D8+'Bord 4'!D8)</f>
      </c>
      <c r="E8" s="2">
        <f>IF(OR('Bord 1'!E8="",'Bord 2'!E8="",'Bord 3'!E8="",'Bord 4'!E8=""),"",'Bord 1'!E8+'Bord 2'!E8+'Bord 3'!E8+'Bord 4'!E8)</f>
      </c>
      <c r="F8" s="2">
        <f>IF(OR('Bord 1'!F8="",'Bord 2'!F8="",'Bord 3'!F8="",'Bord 4'!F8=""),"",'Bord 1'!F8+'Bord 2'!F8+'Bord 3'!F8+'Bord 4'!F8)</f>
      </c>
      <c r="G8" s="2">
        <f>IF(OR('Bord 1'!G8="",'Bord 2'!G8="",'Bord 3'!G8="",'Bord 4'!G8=""),"",'Bord 1'!G8+'Bord 2'!G8+'Bord 3'!G8+'Bord 4'!G8)</f>
      </c>
      <c r="H8" s="2">
        <f>IF(OR('Bord 1'!H8="",'Bord 2'!H8="",'Bord 3'!H8="",'Bord 4'!H8=""),"",'Bord 1'!H8+'Bord 2'!H8+'Bord 3'!H8+'Bord 4'!H8)</f>
      </c>
      <c r="I8" s="2">
        <f>IF(OR('Bord 1'!I8="",'Bord 2'!I8="",'Bord 3'!I8="",'Bord 4'!I8=""),"",'Bord 1'!I8+'Bord 2'!I8+'Bord 3'!I8+'Bord 4'!I8)</f>
      </c>
      <c r="J8" s="2">
        <f t="shared" si="0"/>
        <v>0</v>
      </c>
    </row>
    <row r="9" spans="1:10" ht="12.75">
      <c r="A9" s="11" t="e">
        <f>IF(Ploegen!A11&lt;&gt;"",Ploegen!A11,"")</f>
        <v>#N/A</v>
      </c>
      <c r="B9" s="20">
        <f>Ploegen!$B11</f>
        <v>0</v>
      </c>
      <c r="C9" s="2">
        <f>IF(OR('Bord 1'!C9="",'Bord 2'!C9="",'Bord 3'!C9="",'Bord 4'!C9=""),"",'Bord 1'!C9+'Bord 2'!C9+'Bord 3'!C9+'Bord 4'!C9)</f>
      </c>
      <c r="D9" s="2">
        <f>IF(OR('Bord 1'!D9="",'Bord 2'!D9="",'Bord 3'!D9="",'Bord 4'!D9=""),"",'Bord 1'!D9+'Bord 2'!D9+'Bord 3'!D9+'Bord 4'!D9)</f>
      </c>
      <c r="E9" s="2">
        <f>IF(OR('Bord 1'!E9="",'Bord 2'!E9="",'Bord 3'!E9="",'Bord 4'!E9=""),"",'Bord 1'!E9+'Bord 2'!E9+'Bord 3'!E9+'Bord 4'!E9)</f>
      </c>
      <c r="F9" s="2">
        <f>IF(OR('Bord 1'!F9="",'Bord 2'!F9="",'Bord 3'!F9="",'Bord 4'!F9=""),"",'Bord 1'!F9+'Bord 2'!F9+'Bord 3'!F9+'Bord 4'!F9)</f>
      </c>
      <c r="G9" s="2">
        <f>IF(OR('Bord 1'!G9="",'Bord 2'!G9="",'Bord 3'!G9="",'Bord 4'!G9=""),"",'Bord 1'!G9+'Bord 2'!G9+'Bord 3'!G9+'Bord 4'!G9)</f>
      </c>
      <c r="H9" s="2">
        <f>IF(OR('Bord 1'!H9="",'Bord 2'!H9="",'Bord 3'!H9="",'Bord 4'!H9=""),"",'Bord 1'!H9+'Bord 2'!H9+'Bord 3'!H9+'Bord 4'!H9)</f>
      </c>
      <c r="I9" s="2">
        <f>IF(OR('Bord 1'!I9="",'Bord 2'!I9="",'Bord 3'!I9="",'Bord 4'!I9=""),"",'Bord 1'!I9+'Bord 2'!I9+'Bord 3'!I9+'Bord 4'!I9)</f>
      </c>
      <c r="J9" s="2">
        <f t="shared" si="0"/>
        <v>0</v>
      </c>
    </row>
    <row r="10" spans="1:10" ht="12.75">
      <c r="A10" s="11" t="e">
        <f>IF(Ploegen!A12&lt;&gt;"",Ploegen!A12,"")</f>
        <v>#N/A</v>
      </c>
      <c r="B10" s="20">
        <f>Ploegen!$B12</f>
        <v>0</v>
      </c>
      <c r="C10" s="2">
        <f>IF(OR('Bord 1'!C10="",'Bord 2'!C10="",'Bord 3'!C10="",'Bord 4'!C10=""),"",'Bord 1'!C10+'Bord 2'!C10+'Bord 3'!C10+'Bord 4'!C10)</f>
      </c>
      <c r="D10" s="2">
        <f>IF(OR('Bord 1'!D10="",'Bord 2'!D10="",'Bord 3'!D10="",'Bord 4'!D10=""),"",'Bord 1'!D10+'Bord 2'!D10+'Bord 3'!D10+'Bord 4'!D10)</f>
      </c>
      <c r="E10" s="2">
        <f>IF(OR('Bord 1'!E10="",'Bord 2'!E10="",'Bord 3'!E10="",'Bord 4'!E10=""),"",'Bord 1'!E10+'Bord 2'!E10+'Bord 3'!E10+'Bord 4'!E10)</f>
      </c>
      <c r="F10" s="2">
        <f>IF(OR('Bord 1'!F10="",'Bord 2'!F10="",'Bord 3'!F10="",'Bord 4'!F10=""),"",'Bord 1'!F10+'Bord 2'!F10+'Bord 3'!F10+'Bord 4'!F10)</f>
      </c>
      <c r="G10" s="2">
        <f>IF(OR('Bord 1'!G10="",'Bord 2'!G10="",'Bord 3'!G10="",'Bord 4'!G10=""),"",'Bord 1'!G10+'Bord 2'!G10+'Bord 3'!G10+'Bord 4'!G10)</f>
      </c>
      <c r="H10" s="2">
        <f>IF(OR('Bord 1'!H10="",'Bord 2'!H10="",'Bord 3'!H10="",'Bord 4'!H10=""),"",'Bord 1'!H10+'Bord 2'!H10+'Bord 3'!H10+'Bord 4'!H10)</f>
      </c>
      <c r="I10" s="2">
        <f>IF(OR('Bord 1'!I10="",'Bord 2'!I10="",'Bord 3'!I10="",'Bord 4'!I10=""),"",'Bord 1'!I10+'Bord 2'!I10+'Bord 3'!I10+'Bord 4'!I10)</f>
      </c>
      <c r="J10" s="2">
        <f t="shared" si="0"/>
        <v>0</v>
      </c>
    </row>
    <row r="11" spans="1:10" ht="12.75">
      <c r="A11" s="11" t="e">
        <f>IF(Ploegen!A13&lt;&gt;"",Ploegen!A13,"")</f>
        <v>#N/A</v>
      </c>
      <c r="B11" s="20">
        <f>Ploegen!$B13</f>
        <v>0</v>
      </c>
      <c r="C11" s="2">
        <f>IF(OR('Bord 1'!C11="",'Bord 2'!C11="",'Bord 3'!C11="",'Bord 4'!C11=""),"",'Bord 1'!C11+'Bord 2'!C11+'Bord 3'!C11+'Bord 4'!C11)</f>
      </c>
      <c r="D11" s="2">
        <f>IF(OR('Bord 1'!D11="",'Bord 2'!D11="",'Bord 3'!D11="",'Bord 4'!D11=""),"",'Bord 1'!D11+'Bord 2'!D11+'Bord 3'!D11+'Bord 4'!D11)</f>
      </c>
      <c r="E11" s="2">
        <f>IF(OR('Bord 1'!E11="",'Bord 2'!E11="",'Bord 3'!E11="",'Bord 4'!E11=""),"",'Bord 1'!E11+'Bord 2'!E11+'Bord 3'!E11+'Bord 4'!E11)</f>
      </c>
      <c r="F11" s="2">
        <f>IF(OR('Bord 1'!F11="",'Bord 2'!F11="",'Bord 3'!F11="",'Bord 4'!F11=""),"",'Bord 1'!F11+'Bord 2'!F11+'Bord 3'!F11+'Bord 4'!F11)</f>
      </c>
      <c r="G11" s="2">
        <f>IF(OR('Bord 1'!G11="",'Bord 2'!G11="",'Bord 3'!G11="",'Bord 4'!G11=""),"",'Bord 1'!G11+'Bord 2'!G11+'Bord 3'!G11+'Bord 4'!G11)</f>
      </c>
      <c r="H11" s="2">
        <f>IF(OR('Bord 1'!H11="",'Bord 2'!H11="",'Bord 3'!H11="",'Bord 4'!H11=""),"",'Bord 1'!H11+'Bord 2'!H11+'Bord 3'!H11+'Bord 4'!H11)</f>
      </c>
      <c r="I11" s="2">
        <f>IF(OR('Bord 1'!I11="",'Bord 2'!I11="",'Bord 3'!I11="",'Bord 4'!I11=""),"",'Bord 1'!I11+'Bord 2'!I11+'Bord 3'!I11+'Bord 4'!I11)</f>
      </c>
      <c r="J11" s="2">
        <f t="shared" si="0"/>
        <v>0</v>
      </c>
    </row>
  </sheetData>
  <sheetProtection/>
  <printOptions/>
  <pageMargins left="0.75" right="0.75" top="1" bottom="1" header="0.5" footer="0.5"/>
  <pageSetup orientation="portrait" paperSize="9" r:id="rId1"/>
</worksheet>
</file>

<file path=xl/worksheets/sheet14.xml><?xml version="1.0" encoding="utf-8"?>
<worksheet xmlns="http://schemas.openxmlformats.org/spreadsheetml/2006/main" xmlns:r="http://schemas.openxmlformats.org/officeDocument/2006/relationships">
  <dimension ref="A1:J11"/>
  <sheetViews>
    <sheetView zoomScalePageLayoutView="0" workbookViewId="0" topLeftCell="A1">
      <pane ySplit="1" topLeftCell="A2" activePane="bottomLeft" state="frozen"/>
      <selection pane="topLeft" activeCell="B36" sqref="B36"/>
      <selection pane="bottomLeft" activeCell="B3" sqref="B3"/>
    </sheetView>
  </sheetViews>
  <sheetFormatPr defaultColWidth="2.7109375" defaultRowHeight="12.75"/>
  <cols>
    <col min="1" max="1" width="3.57421875" style="11" bestFit="1" customWidth="1"/>
    <col min="2" max="2" width="45.57421875" style="0" bestFit="1" customWidth="1"/>
    <col min="3" max="3" width="4.00390625" style="2" bestFit="1" customWidth="1"/>
    <col min="4" max="4" width="3.140625" style="2" customWidth="1"/>
    <col min="5" max="8" width="4.00390625" style="2" bestFit="1" customWidth="1"/>
    <col min="9" max="9" width="2.00390625" style="2" bestFit="1" customWidth="1"/>
    <col min="10" max="10" width="4.7109375" style="2" bestFit="1" customWidth="1"/>
  </cols>
  <sheetData>
    <row r="1" spans="1:10" s="1" customFormat="1" ht="12.75">
      <c r="A1" s="10" t="s">
        <v>5</v>
      </c>
      <c r="B1" s="1" t="s">
        <v>35</v>
      </c>
      <c r="C1" s="12">
        <v>1</v>
      </c>
      <c r="D1" s="12">
        <f>IF(C1&lt;Paringen!$I$2,C1+1,"")</f>
        <v>2</v>
      </c>
      <c r="E1" s="12">
        <f>IF(D1&lt;Paringen!$I$2,D1+1,"")</f>
        <v>3</v>
      </c>
      <c r="F1" s="12">
        <f>IF(E1&lt;Paringen!$I$2,E1+1,"")</f>
        <v>4</v>
      </c>
      <c r="G1" s="12">
        <f>IF(F1&lt;Paringen!$I$2,F1+1,"")</f>
        <v>5</v>
      </c>
      <c r="H1" s="12">
        <f>IF(G1&lt;Paringen!$I$2,G1+1,"")</f>
        <v>6</v>
      </c>
      <c r="I1" s="12">
        <f>IF(H1&lt;Paringen!$I$2,H1+1,"")</f>
      </c>
      <c r="J1" s="12" t="s">
        <v>22</v>
      </c>
    </row>
    <row r="2" spans="1:10" ht="12.75">
      <c r="A2" s="11">
        <f>IF(Ploegen!A4&lt;&gt;"",Ploegen!A4,"")</f>
        <v>1</v>
      </c>
      <c r="B2" t="str">
        <f>CONCATENATE(Ploegen!$C4," (",Ploegen!$B4,")")</f>
        <v>Kshirsagar, Pranav (Porta Mosana College)</v>
      </c>
      <c r="C2" s="2">
        <f>IF(ISERROR(VLOOKUP(Ploegen!$C4,1!$E:$F,2,FALSE)),IF(ISERROR(VLOOKUP(Ploegen!$C4,1!$I:$J,2,FALSE)),"",IF(VLOOKUP(Ploegen!$C4,1!$I:$J,2,FALSE)="","",VLOOKUP(Ploegen!$C4,1!$I:$J,2,FALSE))),IF(VLOOKUP(Ploegen!$C4,1!$E:$F,2,FALSE)="","",VLOOKUP(Ploegen!$C4,1!$E:$F,2,FALSE)))</f>
        <v>1</v>
      </c>
      <c r="D2" s="2">
        <f>IF(ISERROR(VLOOKUP(Ploegen!$C4,2!$E:$F,2,FALSE)),IF(ISERROR(VLOOKUP(Ploegen!$C4,2!$I:$J,2,FALSE)),"",IF(VLOOKUP(Ploegen!$C4,2!$I:$J,2,FALSE)="","",VLOOKUP(Ploegen!$C4,2!$I:$J,2,FALSE))),IF(VLOOKUP(Ploegen!$C4,2!$E:$F,2,FALSE)="","",VLOOKUP(Ploegen!$C4,2!$E:$F,2,FALSE)))</f>
        <v>1</v>
      </c>
      <c r="E2" s="2">
        <f>IF(ISERROR(VLOOKUP(Ploegen!$C4,3!$E:$F,2,FALSE)),IF(ISERROR(VLOOKUP(Ploegen!$C4,3!$I:$J,2,FALSE)),"",IF(VLOOKUP(Ploegen!$C4,3!$I:$J,2,FALSE)="","",VLOOKUP(Ploegen!$C4,3!$I:$J,2,FALSE))),IF(VLOOKUP(Ploegen!$C4,3!$E:$F,2,FALSE)="","",VLOOKUP(Ploegen!$C4,3!$E:$F,2,FALSE)))</f>
        <v>0</v>
      </c>
      <c r="F2" s="2">
        <f>IF(ISERROR(VLOOKUP(Ploegen!$C4,4!$E:$F,2,FALSE)),IF(ISERROR(VLOOKUP(Ploegen!$C4,4!$I:$J,2,FALSE)),"",IF(VLOOKUP(Ploegen!$C4,4!$I:$J,2,FALSE)="","",VLOOKUP(Ploegen!$C4,4!$I:$J,2,FALSE))),IF(VLOOKUP(Ploegen!$C4,4!$E:$F,2,FALSE)="","",VLOOKUP(Ploegen!$C4,4!$E:$F,2,FALSE)))</f>
        <v>1</v>
      </c>
      <c r="G2" s="2">
        <f>IF(ISERROR(VLOOKUP(Ploegen!$C4,5!$E:$F,2,FALSE)),IF(ISERROR(VLOOKUP(Ploegen!$C4,5!$I:$J,2,FALSE)),"",IF(VLOOKUP(Ploegen!$C4,5!$I:$J,2,FALSE)="","",VLOOKUP(Ploegen!$C4,5!$I:$J,2,FALSE))),IF(VLOOKUP(Ploegen!$C4,5!$E:$F,2,FALSE)="","",VLOOKUP(Ploegen!$C4,5!$E:$F,2,FALSE)))</f>
        <v>1</v>
      </c>
      <c r="H2" s="2">
        <f>IF(ISERROR(VLOOKUP(Ploegen!$C4,6!$E:$F,2,FALSE)),IF(ISERROR(VLOOKUP(Ploegen!$C4,6!$I:$J,2,FALSE)),"",IF(VLOOKUP(Ploegen!$C4,6!$I:$J,2,FALSE)="","",VLOOKUP(Ploegen!$C4,6!$I:$J,2,FALSE))),IF(VLOOKUP(Ploegen!$C4,6!$E:$F,2,FALSE)="","",VLOOKUP(Ploegen!$C4,6!$E:$F,2,FALSE)))</f>
        <v>1</v>
      </c>
      <c r="I2" s="2">
        <f>IF(ISERROR(VLOOKUP(Ploegen!$C4,7!$E:$F,2,FALSE)),IF(ISERROR(VLOOKUP(Ploegen!$C4,7!$I:$J,2,FALSE)),"",IF(VLOOKUP(Ploegen!$C4,7!$I:$J,2,FALSE)="","",VLOOKUP(Ploegen!$C4,7!$I:$J,2,FALSE))),IF(VLOOKUP(Ploegen!$C4,7!$E:$F,2,FALSE)="","",VLOOKUP(Ploegen!$C4,7!$E:$F,2,FALSE)))</f>
      </c>
      <c r="J2" s="2">
        <f aca="true" t="shared" si="0" ref="J2:J11">SUM(C2:I2)</f>
        <v>5</v>
      </c>
    </row>
    <row r="3" spans="1:10" ht="12.75">
      <c r="A3" s="11">
        <f>IF(Ploegen!A5&lt;&gt;"",Ploegen!A5,"")</f>
        <v>2</v>
      </c>
      <c r="B3" t="str">
        <f>CONCATENATE(Ploegen!$C5," (",Ploegen!$B5,")")</f>
        <v>Perez Przyk, Karol (Bernard Lievegoed College 1)</v>
      </c>
      <c r="C3" s="2">
        <f>IF(ISERROR(VLOOKUP(Ploegen!$C5,1!$E:$F,2,FALSE)),IF(ISERROR(VLOOKUP(Ploegen!$C5,1!$I:$J,2,FALSE)),"",IF(VLOOKUP(Ploegen!$C5,1!$I:$J,2,FALSE)="","",VLOOKUP(Ploegen!$C5,1!$I:$J,2,FALSE))),IF(VLOOKUP(Ploegen!$C5,1!$E:$F,2,FALSE)="","",VLOOKUP(Ploegen!$C5,1!$E:$F,2,FALSE)))</f>
        <v>1</v>
      </c>
      <c r="D3" s="2">
        <f>IF(ISERROR(VLOOKUP(Ploegen!$C5,2!$E:$F,2,FALSE)),IF(ISERROR(VLOOKUP(Ploegen!$C5,2!$I:$J,2,FALSE)),"",IF(VLOOKUP(Ploegen!$C5,2!$I:$J,2,FALSE)="","",VLOOKUP(Ploegen!$C5,2!$I:$J,2,FALSE))),IF(VLOOKUP(Ploegen!$C5,2!$E:$F,2,FALSE)="","",VLOOKUP(Ploegen!$C5,2!$E:$F,2,FALSE)))</f>
        <v>1</v>
      </c>
      <c r="E3" s="2">
        <f>IF(ISERROR(VLOOKUP(Ploegen!$C5,3!$E:$F,2,FALSE)),IF(ISERROR(VLOOKUP(Ploegen!$C5,3!$I:$J,2,FALSE)),"",IF(VLOOKUP(Ploegen!$C5,3!$I:$J,2,FALSE)="","",VLOOKUP(Ploegen!$C5,3!$I:$J,2,FALSE))),IF(VLOOKUP(Ploegen!$C5,3!$E:$F,2,FALSE)="","",VLOOKUP(Ploegen!$C5,3!$E:$F,2,FALSE)))</f>
        <v>1</v>
      </c>
      <c r="F3" s="2">
        <f>IF(ISERROR(VLOOKUP(Ploegen!$C5,4!$E:$F,2,FALSE)),IF(ISERROR(VLOOKUP(Ploegen!$C5,4!$I:$J,2,FALSE)),"",IF(VLOOKUP(Ploegen!$C5,4!$I:$J,2,FALSE)="","",VLOOKUP(Ploegen!$C5,4!$I:$J,2,FALSE))),IF(VLOOKUP(Ploegen!$C5,4!$E:$F,2,FALSE)="","",VLOOKUP(Ploegen!$C5,4!$E:$F,2,FALSE)))</f>
        <v>0</v>
      </c>
      <c r="G3" s="2">
        <f>IF(ISERROR(VLOOKUP(Ploegen!$C5,5!$E:$F,2,FALSE)),IF(ISERROR(VLOOKUP(Ploegen!$C5,5!$I:$J,2,FALSE)),"",IF(VLOOKUP(Ploegen!$C5,5!$I:$J,2,FALSE)="","",VLOOKUP(Ploegen!$C5,5!$I:$J,2,FALSE))),IF(VLOOKUP(Ploegen!$C5,5!$E:$F,2,FALSE)="","",VLOOKUP(Ploegen!$C5,5!$E:$F,2,FALSE)))</f>
        <v>1</v>
      </c>
      <c r="H3" s="2">
        <f>IF(ISERROR(VLOOKUP(Ploegen!$C5,6!$E:$F,2,FALSE)),IF(ISERROR(VLOOKUP(Ploegen!$C5,6!$I:$J,2,FALSE)),"",IF(VLOOKUP(Ploegen!$C5,6!$I:$J,2,FALSE)="","",VLOOKUP(Ploegen!$C5,6!$I:$J,2,FALSE))),IF(VLOOKUP(Ploegen!$C5,6!$E:$F,2,FALSE)="","",VLOOKUP(Ploegen!$C5,6!$E:$F,2,FALSE)))</f>
        <v>1</v>
      </c>
      <c r="I3" s="2">
        <f>IF(ISERROR(VLOOKUP(Ploegen!$C5,7!$E:$F,2,FALSE)),IF(ISERROR(VLOOKUP(Ploegen!$C5,7!$I:$J,2,FALSE)),"",IF(VLOOKUP(Ploegen!$C5,7!$I:$J,2,FALSE)="","",VLOOKUP(Ploegen!$C5,7!$I:$J,2,FALSE))),IF(VLOOKUP(Ploegen!$C5,7!$E:$F,2,FALSE)="","",VLOOKUP(Ploegen!$C5,7!$E:$F,2,FALSE)))</f>
      </c>
      <c r="J3" s="2">
        <f t="shared" si="0"/>
        <v>5</v>
      </c>
    </row>
    <row r="4" spans="1:10" ht="12.75">
      <c r="A4" s="11">
        <f>IF(Ploegen!A6&lt;&gt;"",Ploegen!A6,"")</f>
        <v>3</v>
      </c>
      <c r="B4" t="str">
        <f>CONCATENATE(Ploegen!$C6," (",Ploegen!$B6,")")</f>
        <v>van Rijn, Luuk (Bernard Lievegoed College 2)</v>
      </c>
      <c r="C4" s="2">
        <f>IF(ISERROR(VLOOKUP(Ploegen!$C6,1!$E:$F,2,FALSE)),IF(ISERROR(VLOOKUP(Ploegen!$C6,1!$I:$J,2,FALSE)),"",IF(VLOOKUP(Ploegen!$C6,1!$I:$J,2,FALSE)="","",VLOOKUP(Ploegen!$C6,1!$I:$J,2,FALSE))),IF(VLOOKUP(Ploegen!$C6,1!$E:$F,2,FALSE)="","",VLOOKUP(Ploegen!$C6,1!$E:$F,2,FALSE)))</f>
        <v>0</v>
      </c>
      <c r="D4" s="2">
        <f>IF(ISERROR(VLOOKUP(Ploegen!$C6,2!$E:$F,2,FALSE)),IF(ISERROR(VLOOKUP(Ploegen!$C6,2!$I:$J,2,FALSE)),"",IF(VLOOKUP(Ploegen!$C6,2!$I:$J,2,FALSE)="","",VLOOKUP(Ploegen!$C6,2!$I:$J,2,FALSE))),IF(VLOOKUP(Ploegen!$C6,2!$E:$F,2,FALSE)="","",VLOOKUP(Ploegen!$C6,2!$E:$F,2,FALSE)))</f>
        <v>0</v>
      </c>
      <c r="E4" s="2">
        <f>IF(ISERROR(VLOOKUP(Ploegen!$C6,3!$E:$F,2,FALSE)),IF(ISERROR(VLOOKUP(Ploegen!$C6,3!$I:$J,2,FALSE)),"",IF(VLOOKUP(Ploegen!$C6,3!$I:$J,2,FALSE)="","",VLOOKUP(Ploegen!$C6,3!$I:$J,2,FALSE))),IF(VLOOKUP(Ploegen!$C6,3!$E:$F,2,FALSE)="","",VLOOKUP(Ploegen!$C6,3!$E:$F,2,FALSE)))</f>
        <v>1</v>
      </c>
      <c r="F4" s="2">
        <f>IF(ISERROR(VLOOKUP(Ploegen!$C6,4!$E:$F,2,FALSE)),IF(ISERROR(VLOOKUP(Ploegen!$C6,4!$I:$J,2,FALSE)),"",IF(VLOOKUP(Ploegen!$C6,4!$I:$J,2,FALSE)="","",VLOOKUP(Ploegen!$C6,4!$I:$J,2,FALSE))),IF(VLOOKUP(Ploegen!$C6,4!$E:$F,2,FALSE)="","",VLOOKUP(Ploegen!$C6,4!$E:$F,2,FALSE)))</f>
        <v>0</v>
      </c>
      <c r="G4" s="2">
        <f>IF(ISERROR(VLOOKUP(Ploegen!$C6,5!$E:$F,2,FALSE)),IF(ISERROR(VLOOKUP(Ploegen!$C6,5!$I:$J,2,FALSE)),"",IF(VLOOKUP(Ploegen!$C6,5!$I:$J,2,FALSE)="","",VLOOKUP(Ploegen!$C6,5!$I:$J,2,FALSE))),IF(VLOOKUP(Ploegen!$C6,5!$E:$F,2,FALSE)="","",VLOOKUP(Ploegen!$C6,5!$E:$F,2,FALSE)))</f>
        <v>0</v>
      </c>
      <c r="H4" s="2">
        <f>IF(ISERROR(VLOOKUP(Ploegen!$C6,6!$E:$F,2,FALSE)),IF(ISERROR(VLOOKUP(Ploegen!$C6,6!$I:$J,2,FALSE)),"",IF(VLOOKUP(Ploegen!$C6,6!$I:$J,2,FALSE)="","",VLOOKUP(Ploegen!$C6,6!$I:$J,2,FALSE))),IF(VLOOKUP(Ploegen!$C6,6!$E:$F,2,FALSE)="","",VLOOKUP(Ploegen!$C6,6!$E:$F,2,FALSE)))</f>
        <v>0</v>
      </c>
      <c r="I4" s="2">
        <f>IF(ISERROR(VLOOKUP(Ploegen!$C6,7!$E:$F,2,FALSE)),IF(ISERROR(VLOOKUP(Ploegen!$C6,7!$I:$J,2,FALSE)),"",IF(VLOOKUP(Ploegen!$C6,7!$I:$J,2,FALSE)="","",VLOOKUP(Ploegen!$C6,7!$I:$J,2,FALSE))),IF(VLOOKUP(Ploegen!$C6,7!$E:$F,2,FALSE)="","",VLOOKUP(Ploegen!$C6,7!$E:$F,2,FALSE)))</f>
      </c>
      <c r="J4" s="2">
        <f t="shared" si="0"/>
        <v>1</v>
      </c>
    </row>
    <row r="5" spans="1:10" ht="12.75">
      <c r="A5" s="11">
        <f>IF(Ploegen!A7&lt;&gt;"",Ploegen!A7,"")</f>
        <v>4</v>
      </c>
      <c r="B5" t="str">
        <f>CONCATENATE(Ploegen!$C7," (",Ploegen!$B7,")")</f>
        <v>McLaughlin, Iver (United World College Maastricht)</v>
      </c>
      <c r="C5" s="2">
        <f>IF(ISERROR(VLOOKUP(Ploegen!$C7,1!$E:$F,2,FALSE)),IF(ISERROR(VLOOKUP(Ploegen!$C7,1!$I:$J,2,FALSE)),"",IF(VLOOKUP(Ploegen!$C7,1!$I:$J,2,FALSE)="","",VLOOKUP(Ploegen!$C7,1!$I:$J,2,FALSE))),IF(VLOOKUP(Ploegen!$C7,1!$E:$F,2,FALSE)="","",VLOOKUP(Ploegen!$C7,1!$E:$F,2,FALSE)))</f>
        <v>0</v>
      </c>
      <c r="D5" s="2">
        <f>IF(ISERROR(VLOOKUP(Ploegen!$C7,2!$E:$F,2,FALSE)),IF(ISERROR(VLOOKUP(Ploegen!$C7,2!$I:$J,2,FALSE)),"",IF(VLOOKUP(Ploegen!$C7,2!$I:$J,2,FALSE)="","",VLOOKUP(Ploegen!$C7,2!$I:$J,2,FALSE))),IF(VLOOKUP(Ploegen!$C7,2!$E:$F,2,FALSE)="","",VLOOKUP(Ploegen!$C7,2!$E:$F,2,FALSE)))</f>
        <v>0</v>
      </c>
      <c r="E5" s="2">
        <f>IF(ISERROR(VLOOKUP(Ploegen!$C7,3!$E:$F,2,FALSE)),IF(ISERROR(VLOOKUP(Ploegen!$C7,3!$I:$J,2,FALSE)),"",IF(VLOOKUP(Ploegen!$C7,3!$I:$J,2,FALSE)="","",VLOOKUP(Ploegen!$C7,3!$I:$J,2,FALSE))),IF(VLOOKUP(Ploegen!$C7,3!$E:$F,2,FALSE)="","",VLOOKUP(Ploegen!$C7,3!$E:$F,2,FALSE)))</f>
        <v>0</v>
      </c>
      <c r="F5" s="2">
        <f>IF(ISERROR(VLOOKUP(Ploegen!$C7,4!$E:$F,2,FALSE)),IF(ISERROR(VLOOKUP(Ploegen!$C7,4!$I:$J,2,FALSE)),"",IF(VLOOKUP(Ploegen!$C7,4!$I:$J,2,FALSE)="","",VLOOKUP(Ploegen!$C7,4!$I:$J,2,FALSE))),IF(VLOOKUP(Ploegen!$C7,4!$E:$F,2,FALSE)="","",VLOOKUP(Ploegen!$C7,4!$E:$F,2,FALSE)))</f>
        <v>1</v>
      </c>
      <c r="G5" s="2">
        <f>IF(ISERROR(VLOOKUP(Ploegen!$C7,5!$E:$F,2,FALSE)),IF(ISERROR(VLOOKUP(Ploegen!$C7,5!$I:$J,2,FALSE)),"",IF(VLOOKUP(Ploegen!$C7,5!$I:$J,2,FALSE)="","",VLOOKUP(Ploegen!$C7,5!$I:$J,2,FALSE))),IF(VLOOKUP(Ploegen!$C7,5!$E:$F,2,FALSE)="","",VLOOKUP(Ploegen!$C7,5!$E:$F,2,FALSE)))</f>
        <v>0</v>
      </c>
      <c r="H5" s="2">
        <f>IF(ISERROR(VLOOKUP(Ploegen!$C7,6!$E:$F,2,FALSE)),IF(ISERROR(VLOOKUP(Ploegen!$C7,6!$I:$J,2,FALSE)),"",IF(VLOOKUP(Ploegen!$C7,6!$I:$J,2,FALSE)="","",VLOOKUP(Ploegen!$C7,6!$I:$J,2,FALSE))),IF(VLOOKUP(Ploegen!$C7,6!$E:$F,2,FALSE)="","",VLOOKUP(Ploegen!$C7,6!$E:$F,2,FALSE)))</f>
        <v>0</v>
      </c>
      <c r="I5" s="2">
        <f>IF(ISERROR(VLOOKUP(Ploegen!$C7,7!$E:$F,2,FALSE)),IF(ISERROR(VLOOKUP(Ploegen!$C7,7!$I:$J,2,FALSE)),"",IF(VLOOKUP(Ploegen!$C7,7!$I:$J,2,FALSE)="","",VLOOKUP(Ploegen!$C7,7!$I:$J,2,FALSE))),IF(VLOOKUP(Ploegen!$C7,7!$E:$F,2,FALSE)="","",VLOOKUP(Ploegen!$C7,7!$E:$F,2,FALSE)))</f>
      </c>
      <c r="J5" s="2">
        <f t="shared" si="0"/>
        <v>1</v>
      </c>
    </row>
    <row r="6" spans="1:10" ht="12.75">
      <c r="A6" s="11" t="e">
        <f>IF(Ploegen!A8&lt;&gt;"",Ploegen!A8,"")</f>
        <v>#N/A</v>
      </c>
      <c r="B6" t="str">
        <f>CONCATENATE(Ploegen!$C8," (",Ploegen!$B8,")")</f>
        <v> ()</v>
      </c>
      <c r="C6" s="2">
        <f>IF(ISERROR(VLOOKUP(Ploegen!$C8,1!$E:$F,2,FALSE)),IF(ISERROR(VLOOKUP(Ploegen!$C8,1!$I:$J,2,FALSE)),"",IF(VLOOKUP(Ploegen!$C8,1!$I:$J,2,FALSE)="","",VLOOKUP(Ploegen!$C8,1!$I:$J,2,FALSE))),IF(VLOOKUP(Ploegen!$C8,1!$E:$F,2,FALSE)="","",VLOOKUP(Ploegen!$C8,1!$E:$F,2,FALSE)))</f>
      </c>
      <c r="D6" s="2">
        <f>IF(ISERROR(VLOOKUP(Ploegen!$C8,2!$E:$F,2,FALSE)),IF(ISERROR(VLOOKUP(Ploegen!$C8,2!$I:$J,2,FALSE)),"",IF(VLOOKUP(Ploegen!$C8,2!$I:$J,2,FALSE)="","",VLOOKUP(Ploegen!$C8,2!$I:$J,2,FALSE))),IF(VLOOKUP(Ploegen!$C8,2!$E:$F,2,FALSE)="","",VLOOKUP(Ploegen!$C8,2!$E:$F,2,FALSE)))</f>
      </c>
      <c r="E6" s="2">
        <f>IF(ISERROR(VLOOKUP(Ploegen!$C8,3!$E:$F,2,FALSE)),IF(ISERROR(VLOOKUP(Ploegen!$C8,3!$I:$J,2,FALSE)),"",IF(VLOOKUP(Ploegen!$C8,3!$I:$J,2,FALSE)="","",VLOOKUP(Ploegen!$C8,3!$I:$J,2,FALSE))),IF(VLOOKUP(Ploegen!$C8,3!$E:$F,2,FALSE)="","",VLOOKUP(Ploegen!$C8,3!$E:$F,2,FALSE)))</f>
      </c>
      <c r="F6" s="2">
        <f>IF(ISERROR(VLOOKUP(Ploegen!$C8,4!$E:$F,2,FALSE)),IF(ISERROR(VLOOKUP(Ploegen!$C8,4!$I:$J,2,FALSE)),"",IF(VLOOKUP(Ploegen!$C8,4!$I:$J,2,FALSE)="","",VLOOKUP(Ploegen!$C8,4!$I:$J,2,FALSE))),IF(VLOOKUP(Ploegen!$C8,4!$E:$F,2,FALSE)="","",VLOOKUP(Ploegen!$C8,4!$E:$F,2,FALSE)))</f>
      </c>
      <c r="G6" s="2">
        <f>IF(ISERROR(VLOOKUP(Ploegen!$C8,5!$E:$F,2,FALSE)),IF(ISERROR(VLOOKUP(Ploegen!$C8,5!$I:$J,2,FALSE)),"",IF(VLOOKUP(Ploegen!$C8,5!$I:$J,2,FALSE)="","",VLOOKUP(Ploegen!$C8,5!$I:$J,2,FALSE))),IF(VLOOKUP(Ploegen!$C8,5!$E:$F,2,FALSE)="","",VLOOKUP(Ploegen!$C8,5!$E:$F,2,FALSE)))</f>
      </c>
      <c r="H6" s="2">
        <f>IF(ISERROR(VLOOKUP(Ploegen!$C8,6!$E:$F,2,FALSE)),IF(ISERROR(VLOOKUP(Ploegen!$C8,6!$I:$J,2,FALSE)),"",IF(VLOOKUP(Ploegen!$C8,6!$I:$J,2,FALSE)="","",VLOOKUP(Ploegen!$C8,6!$I:$J,2,FALSE))),IF(VLOOKUP(Ploegen!$C8,6!$E:$F,2,FALSE)="","",VLOOKUP(Ploegen!$C8,6!$E:$F,2,FALSE)))</f>
      </c>
      <c r="I6" s="2">
        <f>IF(ISERROR(VLOOKUP(Ploegen!$C8,7!$E:$F,2,FALSE)),IF(ISERROR(VLOOKUP(Ploegen!$C8,7!$I:$J,2,FALSE)),"",IF(VLOOKUP(Ploegen!$C8,7!$I:$J,2,FALSE)="","",VLOOKUP(Ploegen!$C8,7!$I:$J,2,FALSE))),IF(VLOOKUP(Ploegen!$C8,7!$E:$F,2,FALSE)="","",VLOOKUP(Ploegen!$C8,7!$E:$F,2,FALSE)))</f>
      </c>
      <c r="J6" s="2">
        <f t="shared" si="0"/>
        <v>0</v>
      </c>
    </row>
    <row r="7" spans="1:10" ht="12.75">
      <c r="A7" s="11" t="e">
        <f>IF(Ploegen!A9&lt;&gt;"",Ploegen!A9,"")</f>
        <v>#N/A</v>
      </c>
      <c r="B7" t="str">
        <f>CONCATENATE(Ploegen!$C9," (",Ploegen!$B9,")")</f>
        <v> ()</v>
      </c>
      <c r="C7" s="2">
        <f>IF(ISERROR(VLOOKUP(Ploegen!$C9,1!$E:$F,2,FALSE)),IF(ISERROR(VLOOKUP(Ploegen!$C9,1!$I:$J,2,FALSE)),"",IF(VLOOKUP(Ploegen!$C9,1!$I:$J,2,FALSE)="","",VLOOKUP(Ploegen!$C9,1!$I:$J,2,FALSE))),IF(VLOOKUP(Ploegen!$C9,1!$E:$F,2,FALSE)="","",VLOOKUP(Ploegen!$C9,1!$E:$F,2,FALSE)))</f>
      </c>
      <c r="D7" s="2">
        <f>IF(ISERROR(VLOOKUP(Ploegen!$C9,2!$E:$F,2,FALSE)),IF(ISERROR(VLOOKUP(Ploegen!$C9,2!$I:$J,2,FALSE)),"",IF(VLOOKUP(Ploegen!$C9,2!$I:$J,2,FALSE)="","",VLOOKUP(Ploegen!$C9,2!$I:$J,2,FALSE))),IF(VLOOKUP(Ploegen!$C9,2!$E:$F,2,FALSE)="","",VLOOKUP(Ploegen!$C9,2!$E:$F,2,FALSE)))</f>
      </c>
      <c r="E7" s="2">
        <f>IF(ISERROR(VLOOKUP(Ploegen!$C9,3!$E:$F,2,FALSE)),IF(ISERROR(VLOOKUP(Ploegen!$C9,3!$I:$J,2,FALSE)),"",IF(VLOOKUP(Ploegen!$C9,3!$I:$J,2,FALSE)="","",VLOOKUP(Ploegen!$C9,3!$I:$J,2,FALSE))),IF(VLOOKUP(Ploegen!$C9,3!$E:$F,2,FALSE)="","",VLOOKUP(Ploegen!$C9,3!$E:$F,2,FALSE)))</f>
      </c>
      <c r="F7" s="2">
        <f>IF(ISERROR(VLOOKUP(Ploegen!$C9,4!$E:$F,2,FALSE)),IF(ISERROR(VLOOKUP(Ploegen!$C9,4!$I:$J,2,FALSE)),"",IF(VLOOKUP(Ploegen!$C9,4!$I:$J,2,FALSE)="","",VLOOKUP(Ploegen!$C9,4!$I:$J,2,FALSE))),IF(VLOOKUP(Ploegen!$C9,4!$E:$F,2,FALSE)="","",VLOOKUP(Ploegen!$C9,4!$E:$F,2,FALSE)))</f>
      </c>
      <c r="G7" s="2">
        <f>IF(ISERROR(VLOOKUP(Ploegen!$C9,5!$E:$F,2,FALSE)),IF(ISERROR(VLOOKUP(Ploegen!$C9,5!$I:$J,2,FALSE)),"",IF(VLOOKUP(Ploegen!$C9,5!$I:$J,2,FALSE)="","",VLOOKUP(Ploegen!$C9,5!$I:$J,2,FALSE))),IF(VLOOKUP(Ploegen!$C9,5!$E:$F,2,FALSE)="","",VLOOKUP(Ploegen!$C9,5!$E:$F,2,FALSE)))</f>
      </c>
      <c r="H7" s="2">
        <f>IF(ISERROR(VLOOKUP(Ploegen!$C9,6!$E:$F,2,FALSE)),IF(ISERROR(VLOOKUP(Ploegen!$C9,6!$I:$J,2,FALSE)),"",IF(VLOOKUP(Ploegen!$C9,6!$I:$J,2,FALSE)="","",VLOOKUP(Ploegen!$C9,6!$I:$J,2,FALSE))),IF(VLOOKUP(Ploegen!$C9,6!$E:$F,2,FALSE)="","",VLOOKUP(Ploegen!$C9,6!$E:$F,2,FALSE)))</f>
      </c>
      <c r="I7" s="2">
        <f>IF(ISERROR(VLOOKUP(Ploegen!$C9,7!$E:$F,2,FALSE)),IF(ISERROR(VLOOKUP(Ploegen!$C9,7!$I:$J,2,FALSE)),"",IF(VLOOKUP(Ploegen!$C9,7!$I:$J,2,FALSE)="","",VLOOKUP(Ploegen!$C9,7!$I:$J,2,FALSE))),IF(VLOOKUP(Ploegen!$C9,7!$E:$F,2,FALSE)="","",VLOOKUP(Ploegen!$C9,7!$E:$F,2,FALSE)))</f>
      </c>
      <c r="J7" s="2">
        <f t="shared" si="0"/>
        <v>0</v>
      </c>
    </row>
    <row r="8" spans="1:10" ht="12.75">
      <c r="A8" s="11" t="e">
        <f>IF(Ploegen!A10&lt;&gt;"",Ploegen!A10,"")</f>
        <v>#N/A</v>
      </c>
      <c r="B8" t="str">
        <f>CONCATENATE(Ploegen!$C10," (",Ploegen!$B10,")")</f>
        <v> ()</v>
      </c>
      <c r="C8" s="2">
        <f>IF(ISERROR(VLOOKUP(Ploegen!$C10,1!$E:$F,2,FALSE)),IF(ISERROR(VLOOKUP(Ploegen!$C10,1!$I:$J,2,FALSE)),"",IF(VLOOKUP(Ploegen!$C10,1!$I:$J,2,FALSE)="","",VLOOKUP(Ploegen!$C10,1!$I:$J,2,FALSE))),IF(VLOOKUP(Ploegen!$C10,1!$E:$F,2,FALSE)="","",VLOOKUP(Ploegen!$C10,1!$E:$F,2,FALSE)))</f>
      </c>
      <c r="D8" s="2">
        <f>IF(ISERROR(VLOOKUP(Ploegen!$C10,2!$E:$F,2,FALSE)),IF(ISERROR(VLOOKUP(Ploegen!$C10,2!$I:$J,2,FALSE)),"",IF(VLOOKUP(Ploegen!$C10,2!$I:$J,2,FALSE)="","",VLOOKUP(Ploegen!$C10,2!$I:$J,2,FALSE))),IF(VLOOKUP(Ploegen!$C10,2!$E:$F,2,FALSE)="","",VLOOKUP(Ploegen!$C10,2!$E:$F,2,FALSE)))</f>
      </c>
      <c r="E8" s="2">
        <f>IF(ISERROR(VLOOKUP(Ploegen!$C10,3!$E:$F,2,FALSE)),IF(ISERROR(VLOOKUP(Ploegen!$C10,3!$I:$J,2,FALSE)),"",IF(VLOOKUP(Ploegen!$C10,3!$I:$J,2,FALSE)="","",VLOOKUP(Ploegen!$C10,3!$I:$J,2,FALSE))),IF(VLOOKUP(Ploegen!$C10,3!$E:$F,2,FALSE)="","",VLOOKUP(Ploegen!$C10,3!$E:$F,2,FALSE)))</f>
      </c>
      <c r="F8" s="2">
        <f>IF(ISERROR(VLOOKUP(Ploegen!$C10,4!$E:$F,2,FALSE)),IF(ISERROR(VLOOKUP(Ploegen!$C10,4!$I:$J,2,FALSE)),"",IF(VLOOKUP(Ploegen!$C10,4!$I:$J,2,FALSE)="","",VLOOKUP(Ploegen!$C10,4!$I:$J,2,FALSE))),IF(VLOOKUP(Ploegen!$C10,4!$E:$F,2,FALSE)="","",VLOOKUP(Ploegen!$C10,4!$E:$F,2,FALSE)))</f>
      </c>
      <c r="G8" s="2">
        <f>IF(ISERROR(VLOOKUP(Ploegen!$C10,5!$E:$F,2,FALSE)),IF(ISERROR(VLOOKUP(Ploegen!$C10,5!$I:$J,2,FALSE)),"",IF(VLOOKUP(Ploegen!$C10,5!$I:$J,2,FALSE)="","",VLOOKUP(Ploegen!$C10,5!$I:$J,2,FALSE))),IF(VLOOKUP(Ploegen!$C10,5!$E:$F,2,FALSE)="","",VLOOKUP(Ploegen!$C10,5!$E:$F,2,FALSE)))</f>
      </c>
      <c r="H8" s="2">
        <f>IF(ISERROR(VLOOKUP(Ploegen!$C10,6!$E:$F,2,FALSE)),IF(ISERROR(VLOOKUP(Ploegen!$C10,6!$I:$J,2,FALSE)),"",IF(VLOOKUP(Ploegen!$C10,6!$I:$J,2,FALSE)="","",VLOOKUP(Ploegen!$C10,6!$I:$J,2,FALSE))),IF(VLOOKUP(Ploegen!$C10,6!$E:$F,2,FALSE)="","",VLOOKUP(Ploegen!$C10,6!$E:$F,2,FALSE)))</f>
      </c>
      <c r="I8" s="2">
        <f>IF(ISERROR(VLOOKUP(Ploegen!$C10,7!$E:$F,2,FALSE)),IF(ISERROR(VLOOKUP(Ploegen!$C10,7!$I:$J,2,FALSE)),"",IF(VLOOKUP(Ploegen!$C10,7!$I:$J,2,FALSE)="","",VLOOKUP(Ploegen!$C10,7!$I:$J,2,FALSE))),IF(VLOOKUP(Ploegen!$C10,7!$E:$F,2,FALSE)="","",VLOOKUP(Ploegen!$C10,7!$E:$F,2,FALSE)))</f>
      </c>
      <c r="J8" s="2">
        <f>SUM(C8:I8)</f>
        <v>0</v>
      </c>
    </row>
    <row r="9" spans="1:10" ht="12.75">
      <c r="A9" s="11" t="e">
        <f>IF(Ploegen!A11&lt;&gt;"",Ploegen!A11,"")</f>
        <v>#N/A</v>
      </c>
      <c r="B9" t="str">
        <f>CONCATENATE(Ploegen!$C11," (",Ploegen!$B11,")")</f>
        <v> ()</v>
      </c>
      <c r="C9" s="2">
        <f>IF(ISERROR(VLOOKUP(Ploegen!$C11,1!$E:$F,2,FALSE)),IF(ISERROR(VLOOKUP(Ploegen!$C11,1!$I:$J,2,FALSE)),"",IF(VLOOKUP(Ploegen!$C11,1!$I:$J,2,FALSE)="","",VLOOKUP(Ploegen!$C11,1!$I:$J,2,FALSE))),IF(VLOOKUP(Ploegen!$C11,1!$E:$F,2,FALSE)="","",VLOOKUP(Ploegen!$C11,1!$E:$F,2,FALSE)))</f>
      </c>
      <c r="D9" s="2">
        <f>IF(ISERROR(VLOOKUP(Ploegen!$C11,2!$E:$F,2,FALSE)),IF(ISERROR(VLOOKUP(Ploegen!$C11,2!$I:$J,2,FALSE)),"",IF(VLOOKUP(Ploegen!$C11,2!$I:$J,2,FALSE)="","",VLOOKUP(Ploegen!$C11,2!$I:$J,2,FALSE))),IF(VLOOKUP(Ploegen!$C11,2!$E:$F,2,FALSE)="","",VLOOKUP(Ploegen!$C11,2!$E:$F,2,FALSE)))</f>
      </c>
      <c r="E9" s="2">
        <f>IF(ISERROR(VLOOKUP(Ploegen!$C11,3!$E:$F,2,FALSE)),IF(ISERROR(VLOOKUP(Ploegen!$C11,3!$I:$J,2,FALSE)),"",IF(VLOOKUP(Ploegen!$C11,3!$I:$J,2,FALSE)="","",VLOOKUP(Ploegen!$C11,3!$I:$J,2,FALSE))),IF(VLOOKUP(Ploegen!$C11,3!$E:$F,2,FALSE)="","",VLOOKUP(Ploegen!$C11,3!$E:$F,2,FALSE)))</f>
      </c>
      <c r="F9" s="2">
        <f>IF(ISERROR(VLOOKUP(Ploegen!$C11,4!$E:$F,2,FALSE)),IF(ISERROR(VLOOKUP(Ploegen!$C11,4!$I:$J,2,FALSE)),"",IF(VLOOKUP(Ploegen!$C11,4!$I:$J,2,FALSE)="","",VLOOKUP(Ploegen!$C11,4!$I:$J,2,FALSE))),IF(VLOOKUP(Ploegen!$C11,4!$E:$F,2,FALSE)="","",VLOOKUP(Ploegen!$C11,4!$E:$F,2,FALSE)))</f>
      </c>
      <c r="G9" s="2">
        <f>IF(ISERROR(VLOOKUP(Ploegen!$C11,5!$E:$F,2,FALSE)),IF(ISERROR(VLOOKUP(Ploegen!$C11,5!$I:$J,2,FALSE)),"",IF(VLOOKUP(Ploegen!$C11,5!$I:$J,2,FALSE)="","",VLOOKUP(Ploegen!$C11,5!$I:$J,2,FALSE))),IF(VLOOKUP(Ploegen!$C11,5!$E:$F,2,FALSE)="","",VLOOKUP(Ploegen!$C11,5!$E:$F,2,FALSE)))</f>
      </c>
      <c r="H9" s="2">
        <f>IF(ISERROR(VLOOKUP(Ploegen!$C11,6!$E:$F,2,FALSE)),IF(ISERROR(VLOOKUP(Ploegen!$C11,6!$I:$J,2,FALSE)),"",IF(VLOOKUP(Ploegen!$C11,6!$I:$J,2,FALSE)="","",VLOOKUP(Ploegen!$C11,6!$I:$J,2,FALSE))),IF(VLOOKUP(Ploegen!$C11,6!$E:$F,2,FALSE)="","",VLOOKUP(Ploegen!$C11,6!$E:$F,2,FALSE)))</f>
      </c>
      <c r="I9" s="2">
        <f>IF(ISERROR(VLOOKUP(Ploegen!$C11,7!$E:$F,2,FALSE)),IF(ISERROR(VLOOKUP(Ploegen!$C11,7!$I:$J,2,FALSE)),"",IF(VLOOKUP(Ploegen!$C11,7!$I:$J,2,FALSE)="","",VLOOKUP(Ploegen!$C11,7!$I:$J,2,FALSE))),IF(VLOOKUP(Ploegen!$C11,7!$E:$F,2,FALSE)="","",VLOOKUP(Ploegen!$C11,7!$E:$F,2,FALSE)))</f>
      </c>
      <c r="J9" s="2">
        <f>SUM(C9:I9)</f>
        <v>0</v>
      </c>
    </row>
    <row r="10" spans="1:10" ht="12.75">
      <c r="A10" s="11" t="e">
        <f>IF(Ploegen!A12&lt;&gt;"",Ploegen!A12,"")</f>
        <v>#N/A</v>
      </c>
      <c r="B10" t="str">
        <f>CONCATENATE(Ploegen!$C12," (",Ploegen!$B12,")")</f>
        <v> ()</v>
      </c>
      <c r="C10" s="2">
        <f>IF(ISERROR(VLOOKUP(Ploegen!$C12,1!$E:$F,2,FALSE)),IF(ISERROR(VLOOKUP(Ploegen!$C12,1!$I:$J,2,FALSE)),"",IF(VLOOKUP(Ploegen!$C12,1!$I:$J,2,FALSE)="","",VLOOKUP(Ploegen!$C12,1!$I:$J,2,FALSE))),IF(VLOOKUP(Ploegen!$C12,1!$E:$F,2,FALSE)="","",VLOOKUP(Ploegen!$C12,1!$E:$F,2,FALSE)))</f>
      </c>
      <c r="D10" s="2">
        <f>IF(ISERROR(VLOOKUP(Ploegen!$C12,2!$E:$F,2,FALSE)),IF(ISERROR(VLOOKUP(Ploegen!$C12,2!$I:$J,2,FALSE)),"",IF(VLOOKUP(Ploegen!$C12,2!$I:$J,2,FALSE)="","",VLOOKUP(Ploegen!$C12,2!$I:$J,2,FALSE))),IF(VLOOKUP(Ploegen!$C12,2!$E:$F,2,FALSE)="","",VLOOKUP(Ploegen!$C12,2!$E:$F,2,FALSE)))</f>
      </c>
      <c r="E10" s="2">
        <f>IF(ISERROR(VLOOKUP(Ploegen!$C12,3!$E:$F,2,FALSE)),IF(ISERROR(VLOOKUP(Ploegen!$C12,3!$I:$J,2,FALSE)),"",IF(VLOOKUP(Ploegen!$C12,3!$I:$J,2,FALSE)="","",VLOOKUP(Ploegen!$C12,3!$I:$J,2,FALSE))),IF(VLOOKUP(Ploegen!$C12,3!$E:$F,2,FALSE)="","",VLOOKUP(Ploegen!$C12,3!$E:$F,2,FALSE)))</f>
      </c>
      <c r="F10" s="2">
        <f>IF(ISERROR(VLOOKUP(Ploegen!$C12,4!$E:$F,2,FALSE)),IF(ISERROR(VLOOKUP(Ploegen!$C12,4!$I:$J,2,FALSE)),"",IF(VLOOKUP(Ploegen!$C12,4!$I:$J,2,FALSE)="","",VLOOKUP(Ploegen!$C12,4!$I:$J,2,FALSE))),IF(VLOOKUP(Ploegen!$C12,4!$E:$F,2,FALSE)="","",VLOOKUP(Ploegen!$C12,4!$E:$F,2,FALSE)))</f>
      </c>
      <c r="G10" s="2">
        <f>IF(ISERROR(VLOOKUP(Ploegen!$C12,5!$E:$F,2,FALSE)),IF(ISERROR(VLOOKUP(Ploegen!$C12,5!$I:$J,2,FALSE)),"",IF(VLOOKUP(Ploegen!$C12,5!$I:$J,2,FALSE)="","",VLOOKUP(Ploegen!$C12,5!$I:$J,2,FALSE))),IF(VLOOKUP(Ploegen!$C12,5!$E:$F,2,FALSE)="","",VLOOKUP(Ploegen!$C12,5!$E:$F,2,FALSE)))</f>
      </c>
      <c r="H10" s="2">
        <f>IF(ISERROR(VLOOKUP(Ploegen!$C12,6!$E:$F,2,FALSE)),IF(ISERROR(VLOOKUP(Ploegen!$C12,6!$I:$J,2,FALSE)),"",IF(VLOOKUP(Ploegen!$C12,6!$I:$J,2,FALSE)="","",VLOOKUP(Ploegen!$C12,6!$I:$J,2,FALSE))),IF(VLOOKUP(Ploegen!$C12,6!$E:$F,2,FALSE)="","",VLOOKUP(Ploegen!$C12,6!$E:$F,2,FALSE)))</f>
      </c>
      <c r="I10" s="2">
        <f>IF(ISERROR(VLOOKUP(Ploegen!$C12,7!$E:$F,2,FALSE)),IF(ISERROR(VLOOKUP(Ploegen!$C12,7!$I:$J,2,FALSE)),"",IF(VLOOKUP(Ploegen!$C12,7!$I:$J,2,FALSE)="","",VLOOKUP(Ploegen!$C12,7!$I:$J,2,FALSE))),IF(VLOOKUP(Ploegen!$C12,7!$E:$F,2,FALSE)="","",VLOOKUP(Ploegen!$C12,7!$E:$F,2,FALSE)))</f>
      </c>
      <c r="J10" s="2">
        <f t="shared" si="0"/>
        <v>0</v>
      </c>
    </row>
    <row r="11" spans="1:10" ht="12.75">
      <c r="A11" s="11" t="e">
        <f>IF(Ploegen!A13&lt;&gt;"",Ploegen!A13,"")</f>
        <v>#N/A</v>
      </c>
      <c r="B11" t="str">
        <f>CONCATENATE(Ploegen!$C13," (",Ploegen!$B13,")")</f>
        <v> ()</v>
      </c>
      <c r="C11" s="2">
        <f>IF(ISERROR(VLOOKUP(Ploegen!$C13,1!$E:$F,2,FALSE)),IF(ISERROR(VLOOKUP(Ploegen!$C13,1!$I:$J,2,FALSE)),"",IF(VLOOKUP(Ploegen!$C13,1!$I:$J,2,FALSE)="","",VLOOKUP(Ploegen!$C13,1!$I:$J,2,FALSE))),IF(VLOOKUP(Ploegen!$C13,1!$E:$F,2,FALSE)="","",VLOOKUP(Ploegen!$C13,1!$E:$F,2,FALSE)))</f>
      </c>
      <c r="D11" s="2">
        <f>IF(ISERROR(VLOOKUP(Ploegen!$C13,2!$E:$F,2,FALSE)),IF(ISERROR(VLOOKUP(Ploegen!$C13,2!$I:$J,2,FALSE)),"",IF(VLOOKUP(Ploegen!$C13,2!$I:$J,2,FALSE)="","",VLOOKUP(Ploegen!$C13,2!$I:$J,2,FALSE))),IF(VLOOKUP(Ploegen!$C13,2!$E:$F,2,FALSE)="","",VLOOKUP(Ploegen!$C13,2!$E:$F,2,FALSE)))</f>
      </c>
      <c r="E11" s="2">
        <f>IF(ISERROR(VLOOKUP(Ploegen!$C13,3!$E:$F,2,FALSE)),IF(ISERROR(VLOOKUP(Ploegen!$C13,3!$I:$J,2,FALSE)),"",IF(VLOOKUP(Ploegen!$C13,3!$I:$J,2,FALSE)="","",VLOOKUP(Ploegen!$C13,3!$I:$J,2,FALSE))),IF(VLOOKUP(Ploegen!$C13,3!$E:$F,2,FALSE)="","",VLOOKUP(Ploegen!$C13,3!$E:$F,2,FALSE)))</f>
      </c>
      <c r="F11" s="2">
        <f>IF(ISERROR(VLOOKUP(Ploegen!$C13,4!$E:$F,2,FALSE)),IF(ISERROR(VLOOKUP(Ploegen!$C13,4!$I:$J,2,FALSE)),"",IF(VLOOKUP(Ploegen!$C13,4!$I:$J,2,FALSE)="","",VLOOKUP(Ploegen!$C13,4!$I:$J,2,FALSE))),IF(VLOOKUP(Ploegen!$C13,4!$E:$F,2,FALSE)="","",VLOOKUP(Ploegen!$C13,4!$E:$F,2,FALSE)))</f>
      </c>
      <c r="G11" s="2">
        <f>IF(ISERROR(VLOOKUP(Ploegen!$C13,5!$E:$F,2,FALSE)),IF(ISERROR(VLOOKUP(Ploegen!$C13,5!$I:$J,2,FALSE)),"",IF(VLOOKUP(Ploegen!$C13,5!$I:$J,2,FALSE)="","",VLOOKUP(Ploegen!$C13,5!$I:$J,2,FALSE))),IF(VLOOKUP(Ploegen!$C13,5!$E:$F,2,FALSE)="","",VLOOKUP(Ploegen!$C13,5!$E:$F,2,FALSE)))</f>
      </c>
      <c r="H11" s="2">
        <f>IF(ISERROR(VLOOKUP(Ploegen!$C13,6!$E:$F,2,FALSE)),IF(ISERROR(VLOOKUP(Ploegen!$C13,6!$I:$J,2,FALSE)),"",IF(VLOOKUP(Ploegen!$C13,6!$I:$J,2,FALSE)="","",VLOOKUP(Ploegen!$C13,6!$I:$J,2,FALSE))),IF(VLOOKUP(Ploegen!$C13,6!$E:$F,2,FALSE)="","",VLOOKUP(Ploegen!$C13,6!$E:$F,2,FALSE)))</f>
      </c>
      <c r="I11" s="2">
        <f>IF(ISERROR(VLOOKUP(Ploegen!$C13,7!$E:$F,2,FALSE)),IF(ISERROR(VLOOKUP(Ploegen!$C13,7!$I:$J,2,FALSE)),"",IF(VLOOKUP(Ploegen!$C13,7!$I:$J,2,FALSE)="","",VLOOKUP(Ploegen!$C13,7!$I:$J,2,FALSE))),IF(VLOOKUP(Ploegen!$C13,7!$E:$F,2,FALSE)="","",VLOOKUP(Ploegen!$C13,7!$E:$F,2,FALSE)))</f>
      </c>
      <c r="J11" s="2">
        <f t="shared" si="0"/>
        <v>0</v>
      </c>
    </row>
  </sheetData>
  <sheetProtection/>
  <printOptions/>
  <pageMargins left="0.75" right="0.75" top="1" bottom="1" header="0.5" footer="0.5"/>
  <pageSetup horizontalDpi="600" verticalDpi="600" orientation="portrait" paperSize="9" r:id="rId1"/>
  <headerFooter alignWithMargins="0">
    <oddHeader>&amp;C&amp;"Arial,Bold"&amp;16&amp;UIndividuele uitslagen &amp;A</oddHeader>
  </headerFooter>
</worksheet>
</file>

<file path=xl/worksheets/sheet15.xml><?xml version="1.0" encoding="utf-8"?>
<worksheet xmlns="http://schemas.openxmlformats.org/spreadsheetml/2006/main" xmlns:r="http://schemas.openxmlformats.org/officeDocument/2006/relationships">
  <dimension ref="A1:J11"/>
  <sheetViews>
    <sheetView zoomScalePageLayoutView="0" workbookViewId="0" topLeftCell="A1">
      <pane ySplit="1" topLeftCell="A2" activePane="bottomLeft" state="frozen"/>
      <selection pane="topLeft" activeCell="B36" sqref="B36"/>
      <selection pane="bottomLeft" activeCell="A1" sqref="A1"/>
    </sheetView>
  </sheetViews>
  <sheetFormatPr defaultColWidth="2.7109375" defaultRowHeight="12.75"/>
  <cols>
    <col min="1" max="1" width="3.57421875" style="11" bestFit="1" customWidth="1"/>
    <col min="2" max="2" width="45.57421875" style="0" bestFit="1" customWidth="1"/>
    <col min="3" max="3" width="3.7109375" style="2" customWidth="1"/>
    <col min="4" max="4" width="6.00390625" style="2" customWidth="1"/>
    <col min="5" max="9" width="3.7109375" style="2" customWidth="1"/>
    <col min="10" max="10" width="4.7109375" style="2" bestFit="1" customWidth="1"/>
  </cols>
  <sheetData>
    <row r="1" spans="1:10" s="1" customFormat="1" ht="12.75">
      <c r="A1" s="10" t="s">
        <v>5</v>
      </c>
      <c r="B1" s="1" t="s">
        <v>36</v>
      </c>
      <c r="C1" s="12">
        <v>1</v>
      </c>
      <c r="D1" s="12">
        <f>IF(C1&lt;Paringen!$I$2,C1+1,"")</f>
        <v>2</v>
      </c>
      <c r="E1" s="12">
        <f>IF(D1&lt;Paringen!$I$2,D1+1,"")</f>
        <v>3</v>
      </c>
      <c r="F1" s="12">
        <f>IF(E1&lt;Paringen!$I$2,E1+1,"")</f>
        <v>4</v>
      </c>
      <c r="G1" s="12">
        <f>IF(F1&lt;Paringen!$I$2,F1+1,"")</f>
        <v>5</v>
      </c>
      <c r="H1" s="12">
        <f>IF(G1&lt;Paringen!$I$2,G1+1,"")</f>
        <v>6</v>
      </c>
      <c r="I1" s="12">
        <f>IF(H1&lt;Paringen!$I$2,H1+1,"")</f>
      </c>
      <c r="J1" s="12" t="s">
        <v>22</v>
      </c>
    </row>
    <row r="2" spans="1:10" ht="12.75">
      <c r="A2" s="11">
        <f>IF(Ploegen!A4&lt;&gt;"",Ploegen!A4,"")</f>
        <v>1</v>
      </c>
      <c r="B2" t="str">
        <f>CONCATENATE(Ploegen!$D4," (",Ploegen!$B4,")")</f>
        <v>Klinkenberg, Jelmar (Porta Mosana College)</v>
      </c>
      <c r="C2" s="2">
        <f>IF(ISERROR(VLOOKUP(Ploegen!$D4,1!$E:$F,2,FALSE)),IF(ISERROR(VLOOKUP(Ploegen!$D4,1!$I:$J,2,FALSE)),"",IF(VLOOKUP(Ploegen!$D4,1!$I:$J,2,FALSE)="","",VLOOKUP(Ploegen!$D4,1!$I:$J,2,FALSE))),IF(VLOOKUP(Ploegen!$D4,1!$E:$F,2,FALSE)="","",VLOOKUP(Ploegen!$D4,1!$E:$F,2,FALSE)))</f>
        <v>1</v>
      </c>
      <c r="D2" s="2">
        <f>IF(ISERROR(VLOOKUP(Ploegen!$D4,2!$E:$F,2,FALSE)),IF(ISERROR(VLOOKUP(Ploegen!$D4,2!$I:$J,2,FALSE)),"",IF(VLOOKUP(Ploegen!$D4,2!$I:$J,2,FALSE)="","",VLOOKUP(Ploegen!$D4,2!$I:$J,2,FALSE))),IF(VLOOKUP(Ploegen!$D4,2!$E:$F,2,FALSE)="","",VLOOKUP(Ploegen!$D4,2!$E:$F,2,FALSE)))</f>
        <v>1</v>
      </c>
      <c r="E2" s="2">
        <f>IF(ISERROR(VLOOKUP(Ploegen!$D4,3!$E:$F,2,FALSE)),IF(ISERROR(VLOOKUP(Ploegen!$D4,3!$I:$J,2,FALSE)),"",IF(VLOOKUP(Ploegen!$D4,3!$I:$J,2,FALSE)="","",VLOOKUP(Ploegen!$D4,3!$I:$J,2,FALSE))),IF(VLOOKUP(Ploegen!$D4,3!$E:$F,2,FALSE)="","",VLOOKUP(Ploegen!$D4,3!$E:$F,2,FALSE)))</f>
        <v>1</v>
      </c>
      <c r="F2" s="2">
        <f>IF(ISERROR(VLOOKUP(Ploegen!$D4,4!$E:$F,2,FALSE)),IF(ISERROR(VLOOKUP(Ploegen!$D4,4!$I:$J,2,FALSE)),"",IF(VLOOKUP(Ploegen!$D4,4!$I:$J,2,FALSE)="","",VLOOKUP(Ploegen!$D4,4!$I:$J,2,FALSE))),IF(VLOOKUP(Ploegen!$D4,4!$E:$F,2,FALSE)="","",VLOOKUP(Ploegen!$D4,4!$E:$F,2,FALSE)))</f>
        <v>1</v>
      </c>
      <c r="G2" s="2">
        <f>IF(ISERROR(VLOOKUP(Ploegen!$D4,5!$E:$F,2,FALSE)),IF(ISERROR(VLOOKUP(Ploegen!$D4,5!$I:$J,2,FALSE)),"",IF(VLOOKUP(Ploegen!$D4,5!$I:$J,2,FALSE)="","",VLOOKUP(Ploegen!$D4,5!$I:$J,2,FALSE))),IF(VLOOKUP(Ploegen!$D4,5!$E:$F,2,FALSE)="","",VLOOKUP(Ploegen!$D4,5!$E:$F,2,FALSE)))</f>
        <v>1</v>
      </c>
      <c r="H2" s="2">
        <f>IF(ISERROR(VLOOKUP(Ploegen!$D4,6!$E:$F,2,FALSE)),IF(ISERROR(VLOOKUP(Ploegen!$D4,6!$I:$J,2,FALSE)),"",IF(VLOOKUP(Ploegen!$D4,6!$I:$J,2,FALSE)="","",VLOOKUP(Ploegen!$D4,6!$I:$J,2,FALSE))),IF(VLOOKUP(Ploegen!$D4,6!$E:$F,2,FALSE)="","",VLOOKUP(Ploegen!$D4,6!$E:$F,2,FALSE)))</f>
        <v>1</v>
      </c>
      <c r="I2" s="2">
        <f>IF(ISERROR(VLOOKUP(Ploegen!$D4,7!$E:$F,2,FALSE)),IF(ISERROR(VLOOKUP(Ploegen!$D4,7!$I:$J,2,FALSE)),"",IF(VLOOKUP(Ploegen!$D4,7!$I:$J,2,FALSE)="","",VLOOKUP(Ploegen!$D4,7!$I:$J,2,FALSE))),IF(VLOOKUP(Ploegen!$D4,7!$E:$F,2,FALSE)="","",VLOOKUP(Ploegen!$D4,7!$E:$F,2,FALSE)))</f>
      </c>
      <c r="J2" s="2">
        <f aca="true" t="shared" si="0" ref="J2:J11">SUM(C2:I2)</f>
        <v>6</v>
      </c>
    </row>
    <row r="3" spans="1:10" ht="12.75">
      <c r="A3" s="11">
        <f>IF(Ploegen!A5&lt;&gt;"",Ploegen!A5,"")</f>
        <v>2</v>
      </c>
      <c r="B3" t="str">
        <f>CONCATENATE(Ploegen!$D5," (",Ploegen!$B5,")")</f>
        <v>Peukens, James (Bernard Lievegoed College 1)</v>
      </c>
      <c r="C3" s="2">
        <f>IF(ISERROR(VLOOKUP(Ploegen!$D5,1!$E:$F,2,FALSE)),IF(ISERROR(VLOOKUP(Ploegen!$D5,1!$I:$J,2,FALSE)),"",IF(VLOOKUP(Ploegen!$D5,1!$I:$J,2,FALSE)="","",VLOOKUP(Ploegen!$D5,1!$I:$J,2,FALSE))),IF(VLOOKUP(Ploegen!$D5,1!$E:$F,2,FALSE)="","",VLOOKUP(Ploegen!$D5,1!$E:$F,2,FALSE)))</f>
        <v>1</v>
      </c>
      <c r="D3" s="2">
        <f>IF(ISERROR(VLOOKUP(Ploegen!$D5,2!$E:$F,2,FALSE)),IF(ISERROR(VLOOKUP(Ploegen!$D5,2!$I:$J,2,FALSE)),"",IF(VLOOKUP(Ploegen!$D5,2!$I:$J,2,FALSE)="","",VLOOKUP(Ploegen!$D5,2!$I:$J,2,FALSE))),IF(VLOOKUP(Ploegen!$D5,2!$E:$F,2,FALSE)="","",VLOOKUP(Ploegen!$D5,2!$E:$F,2,FALSE)))</f>
        <v>1</v>
      </c>
      <c r="E3" s="2">
        <f>IF(ISERROR(VLOOKUP(Ploegen!$D5,3!$E:$F,2,FALSE)),IF(ISERROR(VLOOKUP(Ploegen!$D5,3!$I:$J,2,FALSE)),"",IF(VLOOKUP(Ploegen!$D5,3!$I:$J,2,FALSE)="","",VLOOKUP(Ploegen!$D5,3!$I:$J,2,FALSE))),IF(VLOOKUP(Ploegen!$D5,3!$E:$F,2,FALSE)="","",VLOOKUP(Ploegen!$D5,3!$E:$F,2,FALSE)))</f>
        <v>0</v>
      </c>
      <c r="F3" s="2">
        <f>IF(ISERROR(VLOOKUP(Ploegen!$D5,4!$E:$F,2,FALSE)),IF(ISERROR(VLOOKUP(Ploegen!$D5,4!$I:$J,2,FALSE)),"",IF(VLOOKUP(Ploegen!$D5,4!$I:$J,2,FALSE)="","",VLOOKUP(Ploegen!$D5,4!$I:$J,2,FALSE))),IF(VLOOKUP(Ploegen!$D5,4!$E:$F,2,FALSE)="","",VLOOKUP(Ploegen!$D5,4!$E:$F,2,FALSE)))</f>
        <v>0</v>
      </c>
      <c r="G3" s="2">
        <f>IF(ISERROR(VLOOKUP(Ploegen!$D5,5!$E:$F,2,FALSE)),IF(ISERROR(VLOOKUP(Ploegen!$D5,5!$I:$J,2,FALSE)),"",IF(VLOOKUP(Ploegen!$D5,5!$I:$J,2,FALSE)="","",VLOOKUP(Ploegen!$D5,5!$I:$J,2,FALSE))),IF(VLOOKUP(Ploegen!$D5,5!$E:$F,2,FALSE)="","",VLOOKUP(Ploegen!$D5,5!$E:$F,2,FALSE)))</f>
        <v>1</v>
      </c>
      <c r="H3" s="2">
        <f>IF(ISERROR(VLOOKUP(Ploegen!$D5,6!$E:$F,2,FALSE)),IF(ISERROR(VLOOKUP(Ploegen!$D5,6!$I:$J,2,FALSE)),"",IF(VLOOKUP(Ploegen!$D5,6!$I:$J,2,FALSE)="","",VLOOKUP(Ploegen!$D5,6!$I:$J,2,FALSE))),IF(VLOOKUP(Ploegen!$D5,6!$E:$F,2,FALSE)="","",VLOOKUP(Ploegen!$D5,6!$E:$F,2,FALSE)))</f>
        <v>1</v>
      </c>
      <c r="I3" s="2">
        <f>IF(ISERROR(VLOOKUP(Ploegen!$D5,7!$E:$F,2,FALSE)),IF(ISERROR(VLOOKUP(Ploegen!$D5,7!$I:$J,2,FALSE)),"",IF(VLOOKUP(Ploegen!$D5,7!$I:$J,2,FALSE)="","",VLOOKUP(Ploegen!$D5,7!$I:$J,2,FALSE))),IF(VLOOKUP(Ploegen!$D5,7!$E:$F,2,FALSE)="","",VLOOKUP(Ploegen!$D5,7!$E:$F,2,FALSE)))</f>
      </c>
      <c r="J3" s="2">
        <f t="shared" si="0"/>
        <v>4</v>
      </c>
    </row>
    <row r="4" spans="1:10" ht="12.75">
      <c r="A4" s="11">
        <f>IF(Ploegen!A6&lt;&gt;"",Ploegen!A6,"")</f>
        <v>3</v>
      </c>
      <c r="B4" t="str">
        <f>CONCATENATE(Ploegen!$D6," (",Ploegen!$B6,")")</f>
        <v>van Rijn, Ger (Bernard Lievegoed College 2)</v>
      </c>
      <c r="C4" s="2">
        <f>IF(ISERROR(VLOOKUP(Ploegen!$D6,1!$E:$F,2,FALSE)),IF(ISERROR(VLOOKUP(Ploegen!$D6,1!$I:$J,2,FALSE)),"",IF(VLOOKUP(Ploegen!$D6,1!$I:$J,2,FALSE)="","",VLOOKUP(Ploegen!$D6,1!$I:$J,2,FALSE))),IF(VLOOKUP(Ploegen!$D6,1!$E:$F,2,FALSE)="","",VLOOKUP(Ploegen!$D6,1!$E:$F,2,FALSE)))</f>
        <v>0</v>
      </c>
      <c r="D4" s="2">
        <f>IF(ISERROR(VLOOKUP(Ploegen!$D6,2!$E:$F,2,FALSE)),IF(ISERROR(VLOOKUP(Ploegen!$D6,2!$I:$J,2,FALSE)),"",IF(VLOOKUP(Ploegen!$D6,2!$I:$J,2,FALSE)="","",VLOOKUP(Ploegen!$D6,2!$I:$J,2,FALSE))),IF(VLOOKUP(Ploegen!$D6,2!$E:$F,2,FALSE)="","",VLOOKUP(Ploegen!$D6,2!$E:$F,2,FALSE)))</f>
        <v>0</v>
      </c>
      <c r="E4" s="2">
        <f>IF(ISERROR(VLOOKUP(Ploegen!$D6,3!$E:$F,2,FALSE)),IF(ISERROR(VLOOKUP(Ploegen!$D6,3!$I:$J,2,FALSE)),"",IF(VLOOKUP(Ploegen!$D6,3!$I:$J,2,FALSE)="","",VLOOKUP(Ploegen!$D6,3!$I:$J,2,FALSE))),IF(VLOOKUP(Ploegen!$D6,3!$E:$F,2,FALSE)="","",VLOOKUP(Ploegen!$D6,3!$E:$F,2,FALSE)))</f>
        <v>0</v>
      </c>
      <c r="F4" s="2">
        <f>IF(ISERROR(VLOOKUP(Ploegen!$D6,4!$E:$F,2,FALSE)),IF(ISERROR(VLOOKUP(Ploegen!$D6,4!$I:$J,2,FALSE)),"",IF(VLOOKUP(Ploegen!$D6,4!$I:$J,2,FALSE)="","",VLOOKUP(Ploegen!$D6,4!$I:$J,2,FALSE))),IF(VLOOKUP(Ploegen!$D6,4!$E:$F,2,FALSE)="","",VLOOKUP(Ploegen!$D6,4!$E:$F,2,FALSE)))</f>
        <v>1</v>
      </c>
      <c r="G4" s="2">
        <f>IF(ISERROR(VLOOKUP(Ploegen!$D6,5!$E:$F,2,FALSE)),IF(ISERROR(VLOOKUP(Ploegen!$D6,5!$I:$J,2,FALSE)),"",IF(VLOOKUP(Ploegen!$D6,5!$I:$J,2,FALSE)="","",VLOOKUP(Ploegen!$D6,5!$I:$J,2,FALSE))),IF(VLOOKUP(Ploegen!$D6,5!$E:$F,2,FALSE)="","",VLOOKUP(Ploegen!$D6,5!$E:$F,2,FALSE)))</f>
        <v>0</v>
      </c>
      <c r="H4" s="2">
        <f>IF(ISERROR(VLOOKUP(Ploegen!$D6,6!$E:$F,2,FALSE)),IF(ISERROR(VLOOKUP(Ploegen!$D6,6!$I:$J,2,FALSE)),"",IF(VLOOKUP(Ploegen!$D6,6!$I:$J,2,FALSE)="","",VLOOKUP(Ploegen!$D6,6!$I:$J,2,FALSE))),IF(VLOOKUP(Ploegen!$D6,6!$E:$F,2,FALSE)="","",VLOOKUP(Ploegen!$D6,6!$E:$F,2,FALSE)))</f>
        <v>0</v>
      </c>
      <c r="I4" s="2">
        <f>IF(ISERROR(VLOOKUP(Ploegen!$D6,7!$E:$F,2,FALSE)),IF(ISERROR(VLOOKUP(Ploegen!$D6,7!$I:$J,2,FALSE)),"",IF(VLOOKUP(Ploegen!$D6,7!$I:$J,2,FALSE)="","",VLOOKUP(Ploegen!$D6,7!$I:$J,2,FALSE))),IF(VLOOKUP(Ploegen!$D6,7!$E:$F,2,FALSE)="","",VLOOKUP(Ploegen!$D6,7!$E:$F,2,FALSE)))</f>
      </c>
      <c r="J4" s="2">
        <f t="shared" si="0"/>
        <v>1</v>
      </c>
    </row>
    <row r="5" spans="1:10" ht="12.75">
      <c r="A5" s="11">
        <f>IF(Ploegen!A7&lt;&gt;"",Ploegen!A7,"")</f>
        <v>4</v>
      </c>
      <c r="B5" t="str">
        <f>CONCATENATE(Ploegen!$D7," (",Ploegen!$B7,")")</f>
        <v>Shahi, Umang (United World College Maastricht)</v>
      </c>
      <c r="C5" s="2">
        <f>IF(ISERROR(VLOOKUP(Ploegen!$D7,1!$E:$F,2,FALSE)),IF(ISERROR(VLOOKUP(Ploegen!$D7,1!$I:$J,2,FALSE)),"",IF(VLOOKUP(Ploegen!$D7,1!$I:$J,2,FALSE)="","",VLOOKUP(Ploegen!$D7,1!$I:$J,2,FALSE))),IF(VLOOKUP(Ploegen!$D7,1!$E:$F,2,FALSE)="","",VLOOKUP(Ploegen!$D7,1!$E:$F,2,FALSE)))</f>
        <v>0</v>
      </c>
      <c r="D5" s="2">
        <f>IF(ISERROR(VLOOKUP(Ploegen!$D7,2!$E:$F,2,FALSE)),IF(ISERROR(VLOOKUP(Ploegen!$D7,2!$I:$J,2,FALSE)),"",IF(VLOOKUP(Ploegen!$D7,2!$I:$J,2,FALSE)="","",VLOOKUP(Ploegen!$D7,2!$I:$J,2,FALSE))),IF(VLOOKUP(Ploegen!$D7,2!$E:$F,2,FALSE)="","",VLOOKUP(Ploegen!$D7,2!$E:$F,2,FALSE)))</f>
        <v>0</v>
      </c>
      <c r="E5" s="2">
        <f>IF(ISERROR(VLOOKUP(Ploegen!$D7,3!$E:$F,2,FALSE)),IF(ISERROR(VLOOKUP(Ploegen!$D7,3!$I:$J,2,FALSE)),"",IF(VLOOKUP(Ploegen!$D7,3!$I:$J,2,FALSE)="","",VLOOKUP(Ploegen!$D7,3!$I:$J,2,FALSE))),IF(VLOOKUP(Ploegen!$D7,3!$E:$F,2,FALSE)="","",VLOOKUP(Ploegen!$D7,3!$E:$F,2,FALSE)))</f>
        <v>1</v>
      </c>
      <c r="F5" s="2">
        <f>IF(ISERROR(VLOOKUP(Ploegen!$D7,4!$E:$F,2,FALSE)),IF(ISERROR(VLOOKUP(Ploegen!$D7,4!$I:$J,2,FALSE)),"",IF(VLOOKUP(Ploegen!$D7,4!$I:$J,2,FALSE)="","",VLOOKUP(Ploegen!$D7,4!$I:$J,2,FALSE))),IF(VLOOKUP(Ploegen!$D7,4!$E:$F,2,FALSE)="","",VLOOKUP(Ploegen!$D7,4!$E:$F,2,FALSE)))</f>
        <v>0</v>
      </c>
      <c r="G5" s="2">
        <f>IF(ISERROR(VLOOKUP(Ploegen!$D7,5!$E:$F,2,FALSE)),IF(ISERROR(VLOOKUP(Ploegen!$D7,5!$I:$J,2,FALSE)),"",IF(VLOOKUP(Ploegen!$D7,5!$I:$J,2,FALSE)="","",VLOOKUP(Ploegen!$D7,5!$I:$J,2,FALSE))),IF(VLOOKUP(Ploegen!$D7,5!$E:$F,2,FALSE)="","",VLOOKUP(Ploegen!$D7,5!$E:$F,2,FALSE)))</f>
        <v>0</v>
      </c>
      <c r="H5" s="2">
        <f>IF(ISERROR(VLOOKUP(Ploegen!$D7,6!$E:$F,2,FALSE)),IF(ISERROR(VLOOKUP(Ploegen!$D7,6!$I:$J,2,FALSE)),"",IF(VLOOKUP(Ploegen!$D7,6!$I:$J,2,FALSE)="","",VLOOKUP(Ploegen!$D7,6!$I:$J,2,FALSE))),IF(VLOOKUP(Ploegen!$D7,6!$E:$F,2,FALSE)="","",VLOOKUP(Ploegen!$D7,6!$E:$F,2,FALSE)))</f>
        <v>0</v>
      </c>
      <c r="I5" s="2">
        <f>IF(ISERROR(VLOOKUP(Ploegen!$D7,7!$E:$F,2,FALSE)),IF(ISERROR(VLOOKUP(Ploegen!$D7,7!$I:$J,2,FALSE)),"",IF(VLOOKUP(Ploegen!$D7,7!$I:$J,2,FALSE)="","",VLOOKUP(Ploegen!$D7,7!$I:$J,2,FALSE))),IF(VLOOKUP(Ploegen!$D7,7!$E:$F,2,FALSE)="","",VLOOKUP(Ploegen!$D7,7!$E:$F,2,FALSE)))</f>
      </c>
      <c r="J5" s="2">
        <f t="shared" si="0"/>
        <v>1</v>
      </c>
    </row>
    <row r="6" spans="1:10" ht="12.75">
      <c r="A6" s="11" t="e">
        <f>IF(Ploegen!A8&lt;&gt;"",Ploegen!A8,"")</f>
        <v>#N/A</v>
      </c>
      <c r="B6" t="str">
        <f>CONCATENATE(Ploegen!$D8," (",Ploegen!$B8,")")</f>
        <v> ()</v>
      </c>
      <c r="C6" s="2">
        <f>IF(ISERROR(VLOOKUP(Ploegen!$D8,1!$E:$F,2,FALSE)),IF(ISERROR(VLOOKUP(Ploegen!$D8,1!$I:$J,2,FALSE)),"",IF(VLOOKUP(Ploegen!$D8,1!$I:$J,2,FALSE)="","",VLOOKUP(Ploegen!$D8,1!$I:$J,2,FALSE))),IF(VLOOKUP(Ploegen!$D8,1!$E:$F,2,FALSE)="","",VLOOKUP(Ploegen!$D8,1!$E:$F,2,FALSE)))</f>
      </c>
      <c r="D6" s="2">
        <f>IF(ISERROR(VLOOKUP(Ploegen!$D8,2!$E:$F,2,FALSE)),IF(ISERROR(VLOOKUP(Ploegen!$D8,2!$I:$J,2,FALSE)),"",IF(VLOOKUP(Ploegen!$D8,2!$I:$J,2,FALSE)="","",VLOOKUP(Ploegen!$D8,2!$I:$J,2,FALSE))),IF(VLOOKUP(Ploegen!$D8,2!$E:$F,2,FALSE)="","",VLOOKUP(Ploegen!$D8,2!$E:$F,2,FALSE)))</f>
      </c>
      <c r="E6" s="2">
        <f>IF(ISERROR(VLOOKUP(Ploegen!$D8,3!$E:$F,2,FALSE)),IF(ISERROR(VLOOKUP(Ploegen!$D8,3!$I:$J,2,FALSE)),"",IF(VLOOKUP(Ploegen!$D8,3!$I:$J,2,FALSE)="","",VLOOKUP(Ploegen!$D8,3!$I:$J,2,FALSE))),IF(VLOOKUP(Ploegen!$D8,3!$E:$F,2,FALSE)="","",VLOOKUP(Ploegen!$D8,3!$E:$F,2,FALSE)))</f>
      </c>
      <c r="F6" s="2">
        <f>IF(ISERROR(VLOOKUP(Ploegen!$D8,4!$E:$F,2,FALSE)),IF(ISERROR(VLOOKUP(Ploegen!$D8,4!$I:$J,2,FALSE)),"",IF(VLOOKUP(Ploegen!$D8,4!$I:$J,2,FALSE)="","",VLOOKUP(Ploegen!$D8,4!$I:$J,2,FALSE))),IF(VLOOKUP(Ploegen!$D8,4!$E:$F,2,FALSE)="","",VLOOKUP(Ploegen!$D8,4!$E:$F,2,FALSE)))</f>
      </c>
      <c r="G6" s="2">
        <f>IF(ISERROR(VLOOKUP(Ploegen!$D8,5!$E:$F,2,FALSE)),IF(ISERROR(VLOOKUP(Ploegen!$D8,5!$I:$J,2,FALSE)),"",IF(VLOOKUP(Ploegen!$D8,5!$I:$J,2,FALSE)="","",VLOOKUP(Ploegen!$D8,5!$I:$J,2,FALSE))),IF(VLOOKUP(Ploegen!$D8,5!$E:$F,2,FALSE)="","",VLOOKUP(Ploegen!$D8,5!$E:$F,2,FALSE)))</f>
      </c>
      <c r="H6" s="2">
        <f>IF(ISERROR(VLOOKUP(Ploegen!$D8,6!$E:$F,2,FALSE)),IF(ISERROR(VLOOKUP(Ploegen!$D8,6!$I:$J,2,FALSE)),"",IF(VLOOKUP(Ploegen!$D8,6!$I:$J,2,FALSE)="","",VLOOKUP(Ploegen!$D8,6!$I:$J,2,FALSE))),IF(VLOOKUP(Ploegen!$D8,6!$E:$F,2,FALSE)="","",VLOOKUP(Ploegen!$D8,6!$E:$F,2,FALSE)))</f>
      </c>
      <c r="I6" s="2">
        <f>IF(ISERROR(VLOOKUP(Ploegen!$D8,7!$E:$F,2,FALSE)),IF(ISERROR(VLOOKUP(Ploegen!$D8,7!$I:$J,2,FALSE)),"",IF(VLOOKUP(Ploegen!$D8,7!$I:$J,2,FALSE)="","",VLOOKUP(Ploegen!$D8,7!$I:$J,2,FALSE))),IF(VLOOKUP(Ploegen!$D8,7!$E:$F,2,FALSE)="","",VLOOKUP(Ploegen!$D8,7!$E:$F,2,FALSE)))</f>
      </c>
      <c r="J6" s="2">
        <f t="shared" si="0"/>
        <v>0</v>
      </c>
    </row>
    <row r="7" spans="1:10" ht="12.75">
      <c r="A7" s="11" t="e">
        <f>IF(Ploegen!A9&lt;&gt;"",Ploegen!A9,"")</f>
        <v>#N/A</v>
      </c>
      <c r="B7" t="str">
        <f>CONCATENATE(Ploegen!$D9," (",Ploegen!$B9,")")</f>
        <v> ()</v>
      </c>
      <c r="C7" s="2">
        <f>IF(ISERROR(VLOOKUP(Ploegen!$D9,1!$E:$F,2,FALSE)),IF(ISERROR(VLOOKUP(Ploegen!$D9,1!$I:$J,2,FALSE)),"",IF(VLOOKUP(Ploegen!$D9,1!$I:$J,2,FALSE)="","",VLOOKUP(Ploegen!$D9,1!$I:$J,2,FALSE))),IF(VLOOKUP(Ploegen!$D9,1!$E:$F,2,FALSE)="","",VLOOKUP(Ploegen!$D9,1!$E:$F,2,FALSE)))</f>
      </c>
      <c r="D7" s="2">
        <f>IF(ISERROR(VLOOKUP(Ploegen!$D9,2!$E:$F,2,FALSE)),IF(ISERROR(VLOOKUP(Ploegen!$D9,2!$I:$J,2,FALSE)),"",IF(VLOOKUP(Ploegen!$D9,2!$I:$J,2,FALSE)="","",VLOOKUP(Ploegen!$D9,2!$I:$J,2,FALSE))),IF(VLOOKUP(Ploegen!$D9,2!$E:$F,2,FALSE)="","",VLOOKUP(Ploegen!$D9,2!$E:$F,2,FALSE)))</f>
      </c>
      <c r="E7" s="2">
        <f>IF(ISERROR(VLOOKUP(Ploegen!$D9,3!$E:$F,2,FALSE)),IF(ISERROR(VLOOKUP(Ploegen!$D9,3!$I:$J,2,FALSE)),"",IF(VLOOKUP(Ploegen!$D9,3!$I:$J,2,FALSE)="","",VLOOKUP(Ploegen!$D9,3!$I:$J,2,FALSE))),IF(VLOOKUP(Ploegen!$D9,3!$E:$F,2,FALSE)="","",VLOOKUP(Ploegen!$D9,3!$E:$F,2,FALSE)))</f>
      </c>
      <c r="F7" s="2">
        <f>IF(ISERROR(VLOOKUP(Ploegen!$D9,4!$E:$F,2,FALSE)),IF(ISERROR(VLOOKUP(Ploegen!$D9,4!$I:$J,2,FALSE)),"",IF(VLOOKUP(Ploegen!$D9,4!$I:$J,2,FALSE)="","",VLOOKUP(Ploegen!$D9,4!$I:$J,2,FALSE))),IF(VLOOKUP(Ploegen!$D9,4!$E:$F,2,FALSE)="","",VLOOKUP(Ploegen!$D9,4!$E:$F,2,FALSE)))</f>
      </c>
      <c r="G7" s="2">
        <f>IF(ISERROR(VLOOKUP(Ploegen!$D9,5!$E:$F,2,FALSE)),IF(ISERROR(VLOOKUP(Ploegen!$D9,5!$I:$J,2,FALSE)),"",IF(VLOOKUP(Ploegen!$D9,5!$I:$J,2,FALSE)="","",VLOOKUP(Ploegen!$D9,5!$I:$J,2,FALSE))),IF(VLOOKUP(Ploegen!$D9,5!$E:$F,2,FALSE)="","",VLOOKUP(Ploegen!$D9,5!$E:$F,2,FALSE)))</f>
      </c>
      <c r="H7" s="2">
        <f>IF(ISERROR(VLOOKUP(Ploegen!$D9,6!$E:$F,2,FALSE)),IF(ISERROR(VLOOKUP(Ploegen!$D9,6!$I:$J,2,FALSE)),"",IF(VLOOKUP(Ploegen!$D9,6!$I:$J,2,FALSE)="","",VLOOKUP(Ploegen!$D9,6!$I:$J,2,FALSE))),IF(VLOOKUP(Ploegen!$D9,6!$E:$F,2,FALSE)="","",VLOOKUP(Ploegen!$D9,6!$E:$F,2,FALSE)))</f>
      </c>
      <c r="I7" s="2">
        <f>IF(ISERROR(VLOOKUP(Ploegen!$D9,7!$E:$F,2,FALSE)),IF(ISERROR(VLOOKUP(Ploegen!$D9,7!$I:$J,2,FALSE)),"",IF(VLOOKUP(Ploegen!$D9,7!$I:$J,2,FALSE)="","",VLOOKUP(Ploegen!$D9,7!$I:$J,2,FALSE))),IF(VLOOKUP(Ploegen!$D9,7!$E:$F,2,FALSE)="","",VLOOKUP(Ploegen!$D9,7!$E:$F,2,FALSE)))</f>
      </c>
      <c r="J7" s="2">
        <f t="shared" si="0"/>
        <v>0</v>
      </c>
    </row>
    <row r="8" spans="1:10" ht="12.75">
      <c r="A8" s="11" t="e">
        <f>IF(Ploegen!A10&lt;&gt;"",Ploegen!A10,"")</f>
        <v>#N/A</v>
      </c>
      <c r="B8" t="str">
        <f>CONCATENATE(Ploegen!$D10," (",Ploegen!$B10,")")</f>
        <v> ()</v>
      </c>
      <c r="C8" s="2">
        <f>IF(ISERROR(VLOOKUP(Ploegen!$D10,1!$E:$F,2,FALSE)),IF(ISERROR(VLOOKUP(Ploegen!$D10,1!$I:$J,2,FALSE)),"",IF(VLOOKUP(Ploegen!$D10,1!$I:$J,2,FALSE)="","",VLOOKUP(Ploegen!$D10,1!$I:$J,2,FALSE))),IF(VLOOKUP(Ploegen!$D10,1!$E:$F,2,FALSE)="","",VLOOKUP(Ploegen!$D10,1!$E:$F,2,FALSE)))</f>
      </c>
      <c r="D8" s="2">
        <f>IF(ISERROR(VLOOKUP(Ploegen!$D10,2!$E:$F,2,FALSE)),IF(ISERROR(VLOOKUP(Ploegen!$D10,2!$I:$J,2,FALSE)),"",IF(VLOOKUP(Ploegen!$D10,2!$I:$J,2,FALSE)="","",VLOOKUP(Ploegen!$D10,2!$I:$J,2,FALSE))),IF(VLOOKUP(Ploegen!$D10,2!$E:$F,2,FALSE)="","",VLOOKUP(Ploegen!$D10,2!$E:$F,2,FALSE)))</f>
      </c>
      <c r="E8" s="2">
        <f>IF(ISERROR(VLOOKUP(Ploegen!$D10,3!$E:$F,2,FALSE)),IF(ISERROR(VLOOKUP(Ploegen!$D10,3!$I:$J,2,FALSE)),"",IF(VLOOKUP(Ploegen!$D10,3!$I:$J,2,FALSE)="","",VLOOKUP(Ploegen!$D10,3!$I:$J,2,FALSE))),IF(VLOOKUP(Ploegen!$D10,3!$E:$F,2,FALSE)="","",VLOOKUP(Ploegen!$D10,3!$E:$F,2,FALSE)))</f>
      </c>
      <c r="F8" s="2">
        <f>IF(ISERROR(VLOOKUP(Ploegen!$D10,4!$E:$F,2,FALSE)),IF(ISERROR(VLOOKUP(Ploegen!$D10,4!$I:$J,2,FALSE)),"",IF(VLOOKUP(Ploegen!$D10,4!$I:$J,2,FALSE)="","",VLOOKUP(Ploegen!$D10,4!$I:$J,2,FALSE))),IF(VLOOKUP(Ploegen!$D10,4!$E:$F,2,FALSE)="","",VLOOKUP(Ploegen!$D10,4!$E:$F,2,FALSE)))</f>
      </c>
      <c r="G8" s="2">
        <f>IF(ISERROR(VLOOKUP(Ploegen!$D10,5!$E:$F,2,FALSE)),IF(ISERROR(VLOOKUP(Ploegen!$D10,5!$I:$J,2,FALSE)),"",IF(VLOOKUP(Ploegen!$D10,5!$I:$J,2,FALSE)="","",VLOOKUP(Ploegen!$D10,5!$I:$J,2,FALSE))),IF(VLOOKUP(Ploegen!$D10,5!$E:$F,2,FALSE)="","",VLOOKUP(Ploegen!$D10,5!$E:$F,2,FALSE)))</f>
      </c>
      <c r="H8" s="2">
        <f>IF(ISERROR(VLOOKUP(Ploegen!$D10,6!$E:$F,2,FALSE)),IF(ISERROR(VLOOKUP(Ploegen!$D10,6!$I:$J,2,FALSE)),"",IF(VLOOKUP(Ploegen!$D10,6!$I:$J,2,FALSE)="","",VLOOKUP(Ploegen!$D10,6!$I:$J,2,FALSE))),IF(VLOOKUP(Ploegen!$D10,6!$E:$F,2,FALSE)="","",VLOOKUP(Ploegen!$D10,6!$E:$F,2,FALSE)))</f>
      </c>
      <c r="I8" s="2">
        <f>IF(ISERROR(VLOOKUP(Ploegen!$D10,7!$E:$F,2,FALSE)),IF(ISERROR(VLOOKUP(Ploegen!$D10,7!$I:$J,2,FALSE)),"",IF(VLOOKUP(Ploegen!$D10,7!$I:$J,2,FALSE)="","",VLOOKUP(Ploegen!$D10,7!$I:$J,2,FALSE))),IF(VLOOKUP(Ploegen!$D10,7!$E:$F,2,FALSE)="","",VLOOKUP(Ploegen!$D10,7!$E:$F,2,FALSE)))</f>
      </c>
      <c r="J8" s="2">
        <f t="shared" si="0"/>
        <v>0</v>
      </c>
    </row>
    <row r="9" spans="1:10" ht="12.75">
      <c r="A9" s="11" t="e">
        <f>IF(Ploegen!A11&lt;&gt;"",Ploegen!A11,"")</f>
        <v>#N/A</v>
      </c>
      <c r="B9" t="str">
        <f>CONCATENATE(Ploegen!$D11," (",Ploegen!$B11,")")</f>
        <v> ()</v>
      </c>
      <c r="C9" s="2">
        <f>IF(ISERROR(VLOOKUP(Ploegen!$E11,1!$E:$F,2,FALSE)),IF(ISERROR(VLOOKUP(Ploegen!$E11,1!$I:$J,2,FALSE)),"",IF(VLOOKUP(Ploegen!$E11,1!$I:$J,2,FALSE)="","",VLOOKUP(Ploegen!$E11,1!$I:$J,2,FALSE))),IF(VLOOKUP(Ploegen!$E11,1!$E:$F,2,FALSE)="","",VLOOKUP(Ploegen!$E11,1!$E:$F,2,FALSE)))</f>
      </c>
      <c r="D9" s="2">
        <f>IF(ISERROR(VLOOKUP(Ploegen!$E11,2!$E:$F,2,FALSE)),IF(ISERROR(VLOOKUP(Ploegen!$E11,2!$I:$J,2,FALSE)),"",IF(VLOOKUP(Ploegen!$E11,2!$I:$J,2,FALSE)="","",VLOOKUP(Ploegen!$E11,2!$I:$J,2,FALSE))),IF(VLOOKUP(Ploegen!$E11,2!$E:$F,2,FALSE)="","",VLOOKUP(Ploegen!$E11,2!$E:$F,2,FALSE)))</f>
      </c>
      <c r="E9" s="2">
        <f>IF(ISERROR(VLOOKUP(Ploegen!$E11,3!$E:$F,2,FALSE)),IF(ISERROR(VLOOKUP(Ploegen!$E11,3!$I:$J,2,FALSE)),"",IF(VLOOKUP(Ploegen!$E11,3!$I:$J,2,FALSE)="","",VLOOKUP(Ploegen!$E11,3!$I:$J,2,FALSE))),IF(VLOOKUP(Ploegen!$E11,3!$E:$F,2,FALSE)="","",VLOOKUP(Ploegen!$E11,3!$E:$F,2,FALSE)))</f>
      </c>
      <c r="F9" s="2">
        <f>IF(ISERROR(VLOOKUP(Ploegen!$E11,4!$E:$F,2,FALSE)),IF(ISERROR(VLOOKUP(Ploegen!$E11,4!$I:$J,2,FALSE)),"",IF(VLOOKUP(Ploegen!$E11,4!$I:$J,2,FALSE)="","",VLOOKUP(Ploegen!$E11,4!$I:$J,2,FALSE))),IF(VLOOKUP(Ploegen!$E11,4!$E:$F,2,FALSE)="","",VLOOKUP(Ploegen!$E11,4!$E:$F,2,FALSE)))</f>
      </c>
      <c r="G9" s="2">
        <f>IF(ISERROR(VLOOKUP(Ploegen!$E11,5!$E:$F,2,FALSE)),IF(ISERROR(VLOOKUP(Ploegen!$E11,5!$I:$J,2,FALSE)),"",IF(VLOOKUP(Ploegen!$E11,5!$I:$J,2,FALSE)="","",VLOOKUP(Ploegen!$E11,5!$I:$J,2,FALSE))),IF(VLOOKUP(Ploegen!$E11,5!$E:$F,2,FALSE)="","",VLOOKUP(Ploegen!$E11,5!$E:$F,2,FALSE)))</f>
      </c>
      <c r="H9" s="2">
        <f>IF(ISERROR(VLOOKUP(Ploegen!$E11,6!$E:$F,2,FALSE)),IF(ISERROR(VLOOKUP(Ploegen!$E11,6!$I:$J,2,FALSE)),"",IF(VLOOKUP(Ploegen!$E11,6!$I:$J,2,FALSE)="","",VLOOKUP(Ploegen!$E11,6!$I:$J,2,FALSE))),IF(VLOOKUP(Ploegen!$E11,6!$E:$F,2,FALSE)="","",VLOOKUP(Ploegen!$E11,6!$E:$F,2,FALSE)))</f>
      </c>
      <c r="I9" s="2">
        <f>IF(ISERROR(VLOOKUP(Ploegen!$E11,7!$E:$F,2,FALSE)),IF(ISERROR(VLOOKUP(Ploegen!$E11,7!$I:$J,2,FALSE)),"",IF(VLOOKUP(Ploegen!$E11,7!$I:$J,2,FALSE)="","",VLOOKUP(Ploegen!$E11,7!$I:$J,2,FALSE))),IF(VLOOKUP(Ploegen!$E11,7!$E:$F,2,FALSE)="","",VLOOKUP(Ploegen!$E11,7!$E:$F,2,FALSE)))</f>
      </c>
      <c r="J9" s="2">
        <f t="shared" si="0"/>
        <v>0</v>
      </c>
    </row>
    <row r="10" spans="1:10" ht="12.75">
      <c r="A10" s="11" t="e">
        <f>IF(Ploegen!A12&lt;&gt;"",Ploegen!A12,"")</f>
        <v>#N/A</v>
      </c>
      <c r="B10" t="str">
        <f>CONCATENATE(Ploegen!$D12," (",Ploegen!$B12,")")</f>
        <v> ()</v>
      </c>
      <c r="C10" s="2">
        <f>IF(ISERROR(VLOOKUP(Ploegen!$D12,1!$E:$F,2,FALSE)),IF(ISERROR(VLOOKUP(Ploegen!$D12,1!$I:$J,2,FALSE)),"",IF(VLOOKUP(Ploegen!$D12,1!$I:$J,2,FALSE)="","",VLOOKUP(Ploegen!$D12,1!$I:$J,2,FALSE))),IF(VLOOKUP(Ploegen!$D12,1!$E:$F,2,FALSE)="","",VLOOKUP(Ploegen!$D12,1!$E:$F,2,FALSE)))</f>
      </c>
      <c r="D10" s="2">
        <f>IF(ISERROR(VLOOKUP(Ploegen!$D12,2!$E:$F,2,FALSE)),IF(ISERROR(VLOOKUP(Ploegen!$D12,2!$I:$J,2,FALSE)),"",IF(VLOOKUP(Ploegen!$D12,2!$I:$J,2,FALSE)="","",VLOOKUP(Ploegen!$D12,2!$I:$J,2,FALSE))),IF(VLOOKUP(Ploegen!$D12,2!$E:$F,2,FALSE)="","",VLOOKUP(Ploegen!$D12,2!$E:$F,2,FALSE)))</f>
      </c>
      <c r="E10" s="2">
        <f>IF(ISERROR(VLOOKUP(Ploegen!$D12,3!$E:$F,2,FALSE)),IF(ISERROR(VLOOKUP(Ploegen!$D12,3!$I:$J,2,FALSE)),"",IF(VLOOKUP(Ploegen!$D12,3!$I:$J,2,FALSE)="","",VLOOKUP(Ploegen!$D12,3!$I:$J,2,FALSE))),IF(VLOOKUP(Ploegen!$D12,3!$E:$F,2,FALSE)="","",VLOOKUP(Ploegen!$D12,3!$E:$F,2,FALSE)))</f>
      </c>
      <c r="F10" s="2">
        <f>IF(ISERROR(VLOOKUP(Ploegen!$D12,4!$E:$F,2,FALSE)),IF(ISERROR(VLOOKUP(Ploegen!$D12,4!$I:$J,2,FALSE)),"",IF(VLOOKUP(Ploegen!$D12,4!$I:$J,2,FALSE)="","",VLOOKUP(Ploegen!$D12,4!$I:$J,2,FALSE))),IF(VLOOKUP(Ploegen!$D12,4!$E:$F,2,FALSE)="","",VLOOKUP(Ploegen!$D12,4!$E:$F,2,FALSE)))</f>
      </c>
      <c r="G10" s="2">
        <f>IF(ISERROR(VLOOKUP(Ploegen!$D12,5!$E:$F,2,FALSE)),IF(ISERROR(VLOOKUP(Ploegen!$D12,5!$I:$J,2,FALSE)),"",IF(VLOOKUP(Ploegen!$D12,5!$I:$J,2,FALSE)="","",VLOOKUP(Ploegen!$D12,5!$I:$J,2,FALSE))),IF(VLOOKUP(Ploegen!$D12,5!$E:$F,2,FALSE)="","",VLOOKUP(Ploegen!$D12,5!$E:$F,2,FALSE)))</f>
      </c>
      <c r="H10" s="2">
        <f>IF(ISERROR(VLOOKUP(Ploegen!$D12,6!$E:$F,2,FALSE)),IF(ISERROR(VLOOKUP(Ploegen!$D12,6!$I:$J,2,FALSE)),"",IF(VLOOKUP(Ploegen!$D12,6!$I:$J,2,FALSE)="","",VLOOKUP(Ploegen!$D12,6!$I:$J,2,FALSE))),IF(VLOOKUP(Ploegen!$D12,6!$E:$F,2,FALSE)="","",VLOOKUP(Ploegen!$D12,6!$E:$F,2,FALSE)))</f>
      </c>
      <c r="I10" s="2">
        <f>IF(ISERROR(VLOOKUP(Ploegen!$D12,7!$E:$F,2,FALSE)),IF(ISERROR(VLOOKUP(Ploegen!$D12,7!$I:$J,2,FALSE)),"",IF(VLOOKUP(Ploegen!$D12,7!$I:$J,2,FALSE)="","",VLOOKUP(Ploegen!$D12,7!$I:$J,2,FALSE))),IF(VLOOKUP(Ploegen!$D12,7!$E:$F,2,FALSE)="","",VLOOKUP(Ploegen!$D12,7!$E:$F,2,FALSE)))</f>
      </c>
      <c r="J10" s="2">
        <f t="shared" si="0"/>
        <v>0</v>
      </c>
    </row>
    <row r="11" spans="1:10" ht="12.75">
      <c r="A11" s="11" t="e">
        <f>IF(Ploegen!A13&lt;&gt;"",Ploegen!A13,"")</f>
        <v>#N/A</v>
      </c>
      <c r="B11" t="str">
        <f>CONCATENATE(Ploegen!$D13," (",Ploegen!$B13,")")</f>
        <v> ()</v>
      </c>
      <c r="C11" s="2">
        <f>IF(ISERROR(VLOOKUP(Ploegen!$D13,1!$E:$F,2,FALSE)),IF(ISERROR(VLOOKUP(Ploegen!$D13,1!$I:$J,2,FALSE)),"",IF(VLOOKUP(Ploegen!$D13,1!$I:$J,2,FALSE)="","",VLOOKUP(Ploegen!$D13,1!$I:$J,2,FALSE))),IF(VLOOKUP(Ploegen!$D13,1!$E:$F,2,FALSE)="","",VLOOKUP(Ploegen!$D13,1!$E:$F,2,FALSE)))</f>
      </c>
      <c r="D11" s="2">
        <f>IF(ISERROR(VLOOKUP(Ploegen!$D13,2!$E:$F,2,FALSE)),IF(ISERROR(VLOOKUP(Ploegen!$D13,2!$I:$J,2,FALSE)),"",IF(VLOOKUP(Ploegen!$D13,2!$I:$J,2,FALSE)="","",VLOOKUP(Ploegen!$D13,2!$I:$J,2,FALSE))),IF(VLOOKUP(Ploegen!$D13,2!$E:$F,2,FALSE)="","",VLOOKUP(Ploegen!$D13,2!$E:$F,2,FALSE)))</f>
      </c>
      <c r="E11" s="2">
        <f>IF(ISERROR(VLOOKUP(Ploegen!$D13,3!$E:$F,2,FALSE)),IF(ISERROR(VLOOKUP(Ploegen!$D13,3!$I:$J,2,FALSE)),"",IF(VLOOKUP(Ploegen!$D13,3!$I:$J,2,FALSE)="","",VLOOKUP(Ploegen!$D13,3!$I:$J,2,FALSE))),IF(VLOOKUP(Ploegen!$D13,3!$E:$F,2,FALSE)="","",VLOOKUP(Ploegen!$D13,3!$E:$F,2,FALSE)))</f>
      </c>
      <c r="F11" s="2">
        <f>IF(ISERROR(VLOOKUP(Ploegen!$D13,4!$E:$F,2,FALSE)),IF(ISERROR(VLOOKUP(Ploegen!$D13,4!$I:$J,2,FALSE)),"",IF(VLOOKUP(Ploegen!$D13,4!$I:$J,2,FALSE)="","",VLOOKUP(Ploegen!$D13,4!$I:$J,2,FALSE))),IF(VLOOKUP(Ploegen!$D13,4!$E:$F,2,FALSE)="","",VLOOKUP(Ploegen!$D13,4!$E:$F,2,FALSE)))</f>
      </c>
      <c r="G11" s="2">
        <f>IF(ISERROR(VLOOKUP(Ploegen!$D13,5!$E:$F,2,FALSE)),IF(ISERROR(VLOOKUP(Ploegen!$D13,5!$I:$J,2,FALSE)),"",IF(VLOOKUP(Ploegen!$D13,5!$I:$J,2,FALSE)="","",VLOOKUP(Ploegen!$D13,5!$I:$J,2,FALSE))),IF(VLOOKUP(Ploegen!$D13,5!$E:$F,2,FALSE)="","",VLOOKUP(Ploegen!$D13,5!$E:$F,2,FALSE)))</f>
      </c>
      <c r="H11" s="2">
        <f>IF(ISERROR(VLOOKUP(Ploegen!$D13,6!$E:$F,2,FALSE)),IF(ISERROR(VLOOKUP(Ploegen!$D13,6!$I:$J,2,FALSE)),"",IF(VLOOKUP(Ploegen!$D13,6!$I:$J,2,FALSE)="","",VLOOKUP(Ploegen!$D13,6!$I:$J,2,FALSE))),IF(VLOOKUP(Ploegen!$D13,6!$E:$F,2,FALSE)="","",VLOOKUP(Ploegen!$D13,6!$E:$F,2,FALSE)))</f>
      </c>
      <c r="I11" s="2">
        <f>IF(ISERROR(VLOOKUP(Ploegen!$D13,7!$E:$F,2,FALSE)),IF(ISERROR(VLOOKUP(Ploegen!$D13,7!$I:$J,2,FALSE)),"",IF(VLOOKUP(Ploegen!$D13,7!$I:$J,2,FALSE)="","",VLOOKUP(Ploegen!$D13,7!$I:$J,2,FALSE))),IF(VLOOKUP(Ploegen!$D13,7!$E:$F,2,FALSE)="","",VLOOKUP(Ploegen!$D13,7!$E:$F,2,FALSE)))</f>
      </c>
      <c r="J11" s="2">
        <f t="shared" si="0"/>
        <v>0</v>
      </c>
    </row>
  </sheetData>
  <sheetProtection/>
  <printOptions/>
  <pageMargins left="0.75" right="0.75" top="1" bottom="1" header="0.5" footer="0.5"/>
  <pageSetup horizontalDpi="600" verticalDpi="600" orientation="portrait" paperSize="9" r:id="rId1"/>
  <headerFooter alignWithMargins="0">
    <oddHeader>&amp;C&amp;"Arial,Bold"&amp;16&amp;UIndividuele uitslagen &amp;A</oddHeader>
  </headerFooter>
</worksheet>
</file>

<file path=xl/worksheets/sheet16.xml><?xml version="1.0" encoding="utf-8"?>
<worksheet xmlns="http://schemas.openxmlformats.org/spreadsheetml/2006/main" xmlns:r="http://schemas.openxmlformats.org/officeDocument/2006/relationships">
  <dimension ref="A1:J11"/>
  <sheetViews>
    <sheetView zoomScalePageLayoutView="0" workbookViewId="0" topLeftCell="A1">
      <pane ySplit="1" topLeftCell="A2" activePane="bottomLeft" state="frozen"/>
      <selection pane="topLeft" activeCell="B36" sqref="B36"/>
      <selection pane="bottomLeft" activeCell="J3" sqref="J3"/>
    </sheetView>
  </sheetViews>
  <sheetFormatPr defaultColWidth="2.7109375" defaultRowHeight="12.75"/>
  <cols>
    <col min="1" max="1" width="3.57421875" style="11" bestFit="1" customWidth="1"/>
    <col min="2" max="2" width="45.57421875" style="0" bestFit="1" customWidth="1"/>
    <col min="3" max="7" width="3.7109375" style="2" customWidth="1"/>
    <col min="8" max="8" width="4.7109375" style="2" customWidth="1"/>
    <col min="9" max="9" width="3.7109375" style="2" customWidth="1"/>
    <col min="10" max="10" width="4.7109375" style="2" bestFit="1" customWidth="1"/>
  </cols>
  <sheetData>
    <row r="1" spans="1:10" s="1" customFormat="1" ht="12.75">
      <c r="A1" s="10" t="s">
        <v>5</v>
      </c>
      <c r="B1" s="1" t="s">
        <v>37</v>
      </c>
      <c r="C1" s="12">
        <v>1</v>
      </c>
      <c r="D1" s="12">
        <f>IF(C1&lt;Paringen!$I$2,C1+1,"")</f>
        <v>2</v>
      </c>
      <c r="E1" s="12">
        <f>IF(D1&lt;Paringen!$I$2,D1+1,"")</f>
        <v>3</v>
      </c>
      <c r="F1" s="12">
        <f>IF(E1&lt;Paringen!$I$2,E1+1,"")</f>
        <v>4</v>
      </c>
      <c r="G1" s="12">
        <f>IF(F1&lt;Paringen!$I$2,F1+1,"")</f>
        <v>5</v>
      </c>
      <c r="H1" s="12">
        <f>IF(G1&lt;Paringen!$I$2,G1+1,"")</f>
        <v>6</v>
      </c>
      <c r="I1" s="12">
        <f>IF(H1&lt;Paringen!$I$2,H1+1,"")</f>
      </c>
      <c r="J1" s="12" t="s">
        <v>22</v>
      </c>
    </row>
    <row r="2" spans="1:10" ht="12.75">
      <c r="A2" s="11">
        <f>IF(Ploegen!A4&lt;&gt;"",Ploegen!A4,"")</f>
        <v>1</v>
      </c>
      <c r="B2" t="str">
        <f>CONCATENATE(Ploegen!$E4," (",Ploegen!$B4,")")</f>
        <v>Cakmak, Metehan (Porta Mosana College)</v>
      </c>
      <c r="C2" s="2">
        <f>IF(ISERROR(VLOOKUP(Ploegen!$E4,1!$E:$F,2,FALSE)),IF(ISERROR(VLOOKUP(Ploegen!$E4,1!$I:$J,2,FALSE)),"",IF(VLOOKUP(Ploegen!$E4,1!$I:$J,2,FALSE)="","",VLOOKUP(Ploegen!$E4,1!$I:$J,2,FALSE))),IF(VLOOKUP(Ploegen!$E4,1!$E:$F,2,FALSE)="","",VLOOKUP(Ploegen!$E4,1!$E:$F,2,FALSE)))</f>
        <v>1</v>
      </c>
      <c r="D2" s="2">
        <f>IF(ISERROR(VLOOKUP(Ploegen!$E4,2!$E:$F,2,FALSE)),IF(ISERROR(VLOOKUP(Ploegen!$E4,2!$I:$J,2,FALSE)),"",IF(VLOOKUP(Ploegen!$E4,2!$I:$J,2,FALSE)="","",VLOOKUP(Ploegen!$E4,2!$I:$J,2,FALSE))),IF(VLOOKUP(Ploegen!$E4,2!$E:$F,2,FALSE)="","",VLOOKUP(Ploegen!$E4,2!$E:$F,2,FALSE)))</f>
        <v>1</v>
      </c>
      <c r="E2" s="2">
        <f>IF(ISERROR(VLOOKUP(Ploegen!$E4,3!$E:$F,2,FALSE)),IF(ISERROR(VLOOKUP(Ploegen!$E4,3!$I:$J,2,FALSE)),"",IF(VLOOKUP(Ploegen!$E4,3!$I:$J,2,FALSE)="","",VLOOKUP(Ploegen!$E4,3!$I:$J,2,FALSE))),IF(VLOOKUP(Ploegen!$E4,3!$E:$F,2,FALSE)="","",VLOOKUP(Ploegen!$E4,3!$E:$F,2,FALSE)))</f>
        <v>1</v>
      </c>
      <c r="F2" s="2">
        <f>IF(ISERROR(VLOOKUP(Ploegen!$E4,4!$E:$F,2,FALSE)),IF(ISERROR(VLOOKUP(Ploegen!$E4,4!$I:$J,2,FALSE)),"",IF(VLOOKUP(Ploegen!$E4,4!$I:$J,2,FALSE)="","",VLOOKUP(Ploegen!$E4,4!$I:$J,2,FALSE))),IF(VLOOKUP(Ploegen!$E4,4!$E:$F,2,FALSE)="","",VLOOKUP(Ploegen!$E4,4!$E:$F,2,FALSE)))</f>
        <v>1</v>
      </c>
      <c r="G2" s="2">
        <f>IF(ISERROR(VLOOKUP(Ploegen!$E4,5!$E:$F,2,FALSE)),IF(ISERROR(VLOOKUP(Ploegen!$E4,5!$I:$J,2,FALSE)),"",IF(VLOOKUP(Ploegen!$E4,5!$I:$J,2,FALSE)="","",VLOOKUP(Ploegen!$E4,5!$I:$J,2,FALSE))),IF(VLOOKUP(Ploegen!$E4,5!$E:$F,2,FALSE)="","",VLOOKUP(Ploegen!$E4,5!$E:$F,2,FALSE)))</f>
        <v>1</v>
      </c>
      <c r="H2" s="2">
        <f>IF(ISERROR(VLOOKUP(Ploegen!$E4,6!$E:$F,2,FALSE)),IF(ISERROR(VLOOKUP(Ploegen!$E4,6!$I:$J,2,FALSE)),"",IF(VLOOKUP(Ploegen!$E4,6!$I:$J,2,FALSE)="","",VLOOKUP(Ploegen!$E4,6!$I:$J,2,FALSE))),IF(VLOOKUP(Ploegen!$E4,6!$E:$F,2,FALSE)="","",VLOOKUP(Ploegen!$E4,6!$E:$F,2,FALSE)))</f>
        <v>1</v>
      </c>
      <c r="I2" s="2">
        <f>IF(ISERROR(VLOOKUP(Ploegen!$E4,7!$E:$F,2,FALSE)),IF(ISERROR(VLOOKUP(Ploegen!$E4,7!$I:$J,2,FALSE)),"",IF(VLOOKUP(Ploegen!$E4,7!$I:$J,2,FALSE)="","",VLOOKUP(Ploegen!$E4,7!$I:$J,2,FALSE))),IF(VLOOKUP(Ploegen!$E4,7!$E:$F,2,FALSE)="","",VLOOKUP(Ploegen!$E4,7!$E:$F,2,FALSE)))</f>
      </c>
      <c r="J2" s="2">
        <f aca="true" t="shared" si="0" ref="J2:J11">SUM(C2:I2)</f>
        <v>6</v>
      </c>
    </row>
    <row r="3" spans="1:10" ht="12.75">
      <c r="A3" s="11">
        <f>IF(Ploegen!A5&lt;&gt;"",Ploegen!A5,"")</f>
        <v>2</v>
      </c>
      <c r="B3" t="str">
        <f>CONCATENATE(Ploegen!$E5," (",Ploegen!$B5,")")</f>
        <v>Ruijpers, Lean (Bernard Lievegoed College 1)</v>
      </c>
      <c r="C3" s="2">
        <f>IF(ISERROR(VLOOKUP(Ploegen!$E5,1!$E:$F,2,FALSE)),IF(ISERROR(VLOOKUP(Ploegen!$E5,1!$I:$J,2,FALSE)),"",IF(VLOOKUP(Ploegen!$E5,1!$I:$J,2,FALSE)="","",VLOOKUP(Ploegen!$E5,1!$I:$J,2,FALSE))),IF(VLOOKUP(Ploegen!$E5,1!$E:$F,2,FALSE)="","",VLOOKUP(Ploegen!$E5,1!$E:$F,2,FALSE)))</f>
        <v>0</v>
      </c>
      <c r="D3" s="2">
        <f>IF(ISERROR(VLOOKUP(Ploegen!$E5,2!$E:$F,2,FALSE)),IF(ISERROR(VLOOKUP(Ploegen!$E5,2!$I:$J,2,FALSE)),"",IF(VLOOKUP(Ploegen!$E5,2!$I:$J,2,FALSE)="","",VLOOKUP(Ploegen!$E5,2!$I:$J,2,FALSE))),IF(VLOOKUP(Ploegen!$E5,2!$E:$F,2,FALSE)="","",VLOOKUP(Ploegen!$E5,2!$E:$F,2,FALSE)))</f>
        <v>0</v>
      </c>
      <c r="E3" s="2">
        <f>IF(ISERROR(VLOOKUP(Ploegen!$E5,3!$E:$F,2,FALSE)),IF(ISERROR(VLOOKUP(Ploegen!$E5,3!$I:$J,2,FALSE)),"",IF(VLOOKUP(Ploegen!$E5,3!$I:$J,2,FALSE)="","",VLOOKUP(Ploegen!$E5,3!$I:$J,2,FALSE))),IF(VLOOKUP(Ploegen!$E5,3!$E:$F,2,FALSE)="","",VLOOKUP(Ploegen!$E5,3!$E:$F,2,FALSE)))</f>
        <v>0</v>
      </c>
      <c r="F3" s="2">
        <f>IF(ISERROR(VLOOKUP(Ploegen!$E5,4!$E:$F,2,FALSE)),IF(ISERROR(VLOOKUP(Ploegen!$E5,4!$I:$J,2,FALSE)),"",IF(VLOOKUP(Ploegen!$E5,4!$I:$J,2,FALSE)="","",VLOOKUP(Ploegen!$E5,4!$I:$J,2,FALSE))),IF(VLOOKUP(Ploegen!$E5,4!$E:$F,2,FALSE)="","",VLOOKUP(Ploegen!$E5,4!$E:$F,2,FALSE)))</f>
        <v>0</v>
      </c>
      <c r="G3" s="2">
        <f>IF(ISERROR(VLOOKUP(Ploegen!$E5,5!$E:$F,2,FALSE)),IF(ISERROR(VLOOKUP(Ploegen!$E5,5!$I:$J,2,FALSE)),"",IF(VLOOKUP(Ploegen!$E5,5!$I:$J,2,FALSE)="","",VLOOKUP(Ploegen!$E5,5!$I:$J,2,FALSE))),IF(VLOOKUP(Ploegen!$E5,5!$E:$F,2,FALSE)="","",VLOOKUP(Ploegen!$E5,5!$E:$F,2,FALSE)))</f>
        <v>0</v>
      </c>
      <c r="H3" s="2">
        <f>IF(ISERROR(VLOOKUP(Ploegen!$E5,6!$E:$F,2,FALSE)),IF(ISERROR(VLOOKUP(Ploegen!$E5,6!$I:$J,2,FALSE)),"",IF(VLOOKUP(Ploegen!$E5,6!$I:$J,2,FALSE)="","",VLOOKUP(Ploegen!$E5,6!$I:$J,2,FALSE))),IF(VLOOKUP(Ploegen!$E5,6!$E:$F,2,FALSE)="","",VLOOKUP(Ploegen!$E5,6!$E:$F,2,FALSE)))</f>
        <v>0.5</v>
      </c>
      <c r="I3" s="2">
        <f>IF(ISERROR(VLOOKUP(Ploegen!$E5,7!$E:$F,2,FALSE)),IF(ISERROR(VLOOKUP(Ploegen!$E5,7!$I:$J,2,FALSE)),"",IF(VLOOKUP(Ploegen!$E5,7!$I:$J,2,FALSE)="","",VLOOKUP(Ploegen!$E5,7!$I:$J,2,FALSE))),IF(VLOOKUP(Ploegen!$E5,7!$E:$F,2,FALSE)="","",VLOOKUP(Ploegen!$E5,7!$E:$F,2,FALSE)))</f>
      </c>
      <c r="J3" s="2">
        <f t="shared" si="0"/>
        <v>0.5</v>
      </c>
    </row>
    <row r="4" spans="1:10" ht="12.75">
      <c r="A4" s="11">
        <f>IF(Ploegen!A6&lt;&gt;"",Ploegen!A6,"")</f>
        <v>3</v>
      </c>
      <c r="B4" t="str">
        <f>CONCATENATE(Ploegen!$E6," (",Ploegen!$B6,")")</f>
        <v>Willemsen, Rafael (Bernard Lievegoed College 2)</v>
      </c>
      <c r="C4" s="2">
        <f>IF(ISERROR(VLOOKUP(Ploegen!$E6,1!$E:$F,2,FALSE)),IF(ISERROR(VLOOKUP(Ploegen!$E6,1!$I:$J,2,FALSE)),"",IF(VLOOKUP(Ploegen!$E6,1!$I:$J,2,FALSE)="","",VLOOKUP(Ploegen!$E6,1!$I:$J,2,FALSE))),IF(VLOOKUP(Ploegen!$E6,1!$E:$F,2,FALSE)="","",VLOOKUP(Ploegen!$E6,1!$E:$F,2,FALSE)))</f>
        <v>1</v>
      </c>
      <c r="D4" s="2">
        <f>IF(ISERROR(VLOOKUP(Ploegen!$E6,2!$E:$F,2,FALSE)),IF(ISERROR(VLOOKUP(Ploegen!$E6,2!$I:$J,2,FALSE)),"",IF(VLOOKUP(Ploegen!$E6,2!$I:$J,2,FALSE)="","",VLOOKUP(Ploegen!$E6,2!$I:$J,2,FALSE))),IF(VLOOKUP(Ploegen!$E6,2!$E:$F,2,FALSE)="","",VLOOKUP(Ploegen!$E6,2!$E:$F,2,FALSE)))</f>
        <v>1</v>
      </c>
      <c r="E4" s="2">
        <f>IF(ISERROR(VLOOKUP(Ploegen!$E6,3!$E:$F,2,FALSE)),IF(ISERROR(VLOOKUP(Ploegen!$E6,3!$I:$J,2,FALSE)),"",IF(VLOOKUP(Ploegen!$E6,3!$I:$J,2,FALSE)="","",VLOOKUP(Ploegen!$E6,3!$I:$J,2,FALSE))),IF(VLOOKUP(Ploegen!$E6,3!$E:$F,2,FALSE)="","",VLOOKUP(Ploegen!$E6,3!$E:$F,2,FALSE)))</f>
        <v>0</v>
      </c>
      <c r="F4" s="2">
        <f>IF(ISERROR(VLOOKUP(Ploegen!$E6,4!$E:$F,2,FALSE)),IF(ISERROR(VLOOKUP(Ploegen!$E6,4!$I:$J,2,FALSE)),"",IF(VLOOKUP(Ploegen!$E6,4!$I:$J,2,FALSE)="","",VLOOKUP(Ploegen!$E6,4!$I:$J,2,FALSE))),IF(VLOOKUP(Ploegen!$E6,4!$E:$F,2,FALSE)="","",VLOOKUP(Ploegen!$E6,4!$E:$F,2,FALSE)))</f>
        <v>1</v>
      </c>
      <c r="G4" s="2">
        <f>IF(ISERROR(VLOOKUP(Ploegen!$E6,5!$E:$F,2,FALSE)),IF(ISERROR(VLOOKUP(Ploegen!$E6,5!$I:$J,2,FALSE)),"",IF(VLOOKUP(Ploegen!$E6,5!$I:$J,2,FALSE)="","",VLOOKUP(Ploegen!$E6,5!$I:$J,2,FALSE))),IF(VLOOKUP(Ploegen!$E6,5!$E:$F,2,FALSE)="","",VLOOKUP(Ploegen!$E6,5!$E:$F,2,FALSE)))</f>
        <v>0</v>
      </c>
      <c r="H4" s="2">
        <f>IF(ISERROR(VLOOKUP(Ploegen!$E6,6!$E:$F,2,FALSE)),IF(ISERROR(VLOOKUP(Ploegen!$E6,6!$I:$J,2,FALSE)),"",IF(VLOOKUP(Ploegen!$E6,6!$I:$J,2,FALSE)="","",VLOOKUP(Ploegen!$E6,6!$I:$J,2,FALSE))),IF(VLOOKUP(Ploegen!$E6,6!$E:$F,2,FALSE)="","",VLOOKUP(Ploegen!$E6,6!$E:$F,2,FALSE)))</f>
        <v>0</v>
      </c>
      <c r="I4" s="2">
        <f>IF(ISERROR(VLOOKUP(Ploegen!$E6,7!$E:$F,2,FALSE)),IF(ISERROR(VLOOKUP(Ploegen!$E6,7!$I:$J,2,FALSE)),"",IF(VLOOKUP(Ploegen!$E6,7!$I:$J,2,FALSE)="","",VLOOKUP(Ploegen!$E6,7!$I:$J,2,FALSE))),IF(VLOOKUP(Ploegen!$E6,7!$E:$F,2,FALSE)="","",VLOOKUP(Ploegen!$E6,7!$E:$F,2,FALSE)))</f>
      </c>
      <c r="J4" s="2">
        <f t="shared" si="0"/>
        <v>3</v>
      </c>
    </row>
    <row r="5" spans="1:10" ht="12.75">
      <c r="A5" s="11">
        <f>IF(Ploegen!A7&lt;&gt;"",Ploegen!A7,"")</f>
        <v>4</v>
      </c>
      <c r="B5" t="str">
        <f>CONCATENATE(Ploegen!$E7," (",Ploegen!$B7,")")</f>
        <v>Shrivastava, Sayan (United World College Maastricht)</v>
      </c>
      <c r="C5" s="2">
        <f>IF(ISERROR(VLOOKUP(Ploegen!$E7,1!$E:$F,2,FALSE)),IF(ISERROR(VLOOKUP(Ploegen!$E7,1!$I:$J,2,FALSE)),"",IF(VLOOKUP(Ploegen!$E7,1!$I:$J,2,FALSE)="","",VLOOKUP(Ploegen!$E7,1!$I:$J,2,FALSE))),IF(VLOOKUP(Ploegen!$E7,1!$E:$F,2,FALSE)="","",VLOOKUP(Ploegen!$E7,1!$E:$F,2,FALSE)))</f>
        <v>0</v>
      </c>
      <c r="D5" s="2">
        <f>IF(ISERROR(VLOOKUP(Ploegen!$E7,2!$E:$F,2,FALSE)),IF(ISERROR(VLOOKUP(Ploegen!$E7,2!$I:$J,2,FALSE)),"",IF(VLOOKUP(Ploegen!$E7,2!$I:$J,2,FALSE)="","",VLOOKUP(Ploegen!$E7,2!$I:$J,2,FALSE))),IF(VLOOKUP(Ploegen!$E7,2!$E:$F,2,FALSE)="","",VLOOKUP(Ploegen!$E7,2!$E:$F,2,FALSE)))</f>
        <v>0</v>
      </c>
      <c r="E5" s="2">
        <f>IF(ISERROR(VLOOKUP(Ploegen!$E7,3!$E:$F,2,FALSE)),IF(ISERROR(VLOOKUP(Ploegen!$E7,3!$I:$J,2,FALSE)),"",IF(VLOOKUP(Ploegen!$E7,3!$I:$J,2,FALSE)="","",VLOOKUP(Ploegen!$E7,3!$I:$J,2,FALSE))),IF(VLOOKUP(Ploegen!$E7,3!$E:$F,2,FALSE)="","",VLOOKUP(Ploegen!$E7,3!$E:$F,2,FALSE)))</f>
        <v>1</v>
      </c>
      <c r="F5" s="2">
        <f>IF(ISERROR(VLOOKUP(Ploegen!$E7,4!$E:$F,2,FALSE)),IF(ISERROR(VLOOKUP(Ploegen!$E7,4!$I:$J,2,FALSE)),"",IF(VLOOKUP(Ploegen!$E7,4!$I:$J,2,FALSE)="","",VLOOKUP(Ploegen!$E7,4!$I:$J,2,FALSE))),IF(VLOOKUP(Ploegen!$E7,4!$E:$F,2,FALSE)="","",VLOOKUP(Ploegen!$E7,4!$E:$F,2,FALSE)))</f>
        <v>0</v>
      </c>
      <c r="G5" s="2">
        <f>IF(ISERROR(VLOOKUP(Ploegen!$E7,5!$E:$F,2,FALSE)),IF(ISERROR(VLOOKUP(Ploegen!$E7,5!$I:$J,2,FALSE)),"",IF(VLOOKUP(Ploegen!$E7,5!$I:$J,2,FALSE)="","",VLOOKUP(Ploegen!$E7,5!$I:$J,2,FALSE))),IF(VLOOKUP(Ploegen!$E7,5!$E:$F,2,FALSE)="","",VLOOKUP(Ploegen!$E7,5!$E:$F,2,FALSE)))</f>
        <v>1</v>
      </c>
      <c r="H5" s="2">
        <f>IF(ISERROR(VLOOKUP(Ploegen!$E7,6!$E:$F,2,FALSE)),IF(ISERROR(VLOOKUP(Ploegen!$E7,6!$I:$J,2,FALSE)),"",IF(VLOOKUP(Ploegen!$E7,6!$I:$J,2,FALSE)="","",VLOOKUP(Ploegen!$E7,6!$I:$J,2,FALSE))),IF(VLOOKUP(Ploegen!$E7,6!$E:$F,2,FALSE)="","",VLOOKUP(Ploegen!$E7,6!$E:$F,2,FALSE)))</f>
        <v>0.5</v>
      </c>
      <c r="I5" s="2">
        <f>IF(ISERROR(VLOOKUP(Ploegen!$E7,7!$E:$F,2,FALSE)),IF(ISERROR(VLOOKUP(Ploegen!$E7,7!$I:$J,2,FALSE)),"",IF(VLOOKUP(Ploegen!$E7,7!$I:$J,2,FALSE)="","",VLOOKUP(Ploegen!$E7,7!$I:$J,2,FALSE))),IF(VLOOKUP(Ploegen!$E7,7!$E:$F,2,FALSE)="","",VLOOKUP(Ploegen!$E7,7!$E:$F,2,FALSE)))</f>
      </c>
      <c r="J5" s="2">
        <f t="shared" si="0"/>
        <v>2.5</v>
      </c>
    </row>
    <row r="6" spans="1:10" ht="12.75">
      <c r="A6" s="11" t="e">
        <f>IF(Ploegen!A8&lt;&gt;"",Ploegen!A8,"")</f>
        <v>#N/A</v>
      </c>
      <c r="B6" t="str">
        <f>CONCATENATE(Ploegen!$E8," (",Ploegen!$B8,")")</f>
        <v> ()</v>
      </c>
      <c r="C6" s="2">
        <f>IF(ISERROR(VLOOKUP(Ploegen!$E8,1!$E:$F,2,FALSE)),IF(ISERROR(VLOOKUP(Ploegen!$E8,1!$I:$J,2,FALSE)),"",IF(VLOOKUP(Ploegen!$E8,1!$I:$J,2,FALSE)="","",VLOOKUP(Ploegen!$E8,1!$I:$J,2,FALSE))),IF(VLOOKUP(Ploegen!$E8,1!$E:$F,2,FALSE)="","",VLOOKUP(Ploegen!$E8,1!$E:$F,2,FALSE)))</f>
      </c>
      <c r="D6" s="2">
        <f>IF(ISERROR(VLOOKUP(Ploegen!$E8,2!$E:$F,2,FALSE)),IF(ISERROR(VLOOKUP(Ploegen!$E8,2!$I:$J,2,FALSE)),"",IF(VLOOKUP(Ploegen!$E8,2!$I:$J,2,FALSE)="","",VLOOKUP(Ploegen!$E8,2!$I:$J,2,FALSE))),IF(VLOOKUP(Ploegen!$E8,2!$E:$F,2,FALSE)="","",VLOOKUP(Ploegen!$E8,2!$E:$F,2,FALSE)))</f>
      </c>
      <c r="E6" s="2">
        <f>IF(ISERROR(VLOOKUP(Ploegen!$E8,3!$E:$F,2,FALSE)),IF(ISERROR(VLOOKUP(Ploegen!$E8,3!$I:$J,2,FALSE)),"",IF(VLOOKUP(Ploegen!$E8,3!$I:$J,2,FALSE)="","",VLOOKUP(Ploegen!$E8,3!$I:$J,2,FALSE))),IF(VLOOKUP(Ploegen!$E8,3!$E:$F,2,FALSE)="","",VLOOKUP(Ploegen!$E8,3!$E:$F,2,FALSE)))</f>
      </c>
      <c r="F6" s="2">
        <f>IF(ISERROR(VLOOKUP(Ploegen!$E8,4!$E:$F,2,FALSE)),IF(ISERROR(VLOOKUP(Ploegen!$E8,4!$I:$J,2,FALSE)),"",IF(VLOOKUP(Ploegen!$E8,4!$I:$J,2,FALSE)="","",VLOOKUP(Ploegen!$E8,4!$I:$J,2,FALSE))),IF(VLOOKUP(Ploegen!$E8,4!$E:$F,2,FALSE)="","",VLOOKUP(Ploegen!$E8,4!$E:$F,2,FALSE)))</f>
      </c>
      <c r="G6" s="2">
        <f>IF(ISERROR(VLOOKUP(Ploegen!$E8,5!$E:$F,2,FALSE)),IF(ISERROR(VLOOKUP(Ploegen!$E8,5!$I:$J,2,FALSE)),"",IF(VLOOKUP(Ploegen!$E8,5!$I:$J,2,FALSE)="","",VLOOKUP(Ploegen!$E8,5!$I:$J,2,FALSE))),IF(VLOOKUP(Ploegen!$E8,5!$E:$F,2,FALSE)="","",VLOOKUP(Ploegen!$E8,5!$E:$F,2,FALSE)))</f>
      </c>
      <c r="H6" s="2">
        <f>IF(ISERROR(VLOOKUP(Ploegen!$E8,6!$E:$F,2,FALSE)),IF(ISERROR(VLOOKUP(Ploegen!$E8,6!$I:$J,2,FALSE)),"",IF(VLOOKUP(Ploegen!$E8,6!$I:$J,2,FALSE)="","",VLOOKUP(Ploegen!$E8,6!$I:$J,2,FALSE))),IF(VLOOKUP(Ploegen!$E8,6!$E:$F,2,FALSE)="","",VLOOKUP(Ploegen!$E8,6!$E:$F,2,FALSE)))</f>
      </c>
      <c r="I6" s="2">
        <f>IF(ISERROR(VLOOKUP(Ploegen!$E8,7!$E:$F,2,FALSE)),IF(ISERROR(VLOOKUP(Ploegen!$E8,7!$I:$J,2,FALSE)),"",IF(VLOOKUP(Ploegen!$E8,7!$I:$J,2,FALSE)="","",VLOOKUP(Ploegen!$E8,7!$I:$J,2,FALSE))),IF(VLOOKUP(Ploegen!$E8,7!$E:$F,2,FALSE)="","",VLOOKUP(Ploegen!$E8,7!$E:$F,2,FALSE)))</f>
      </c>
      <c r="J6" s="2">
        <f t="shared" si="0"/>
        <v>0</v>
      </c>
    </row>
    <row r="7" spans="1:10" ht="12.75">
      <c r="A7" s="11" t="e">
        <f>IF(Ploegen!A9&lt;&gt;"",Ploegen!A9,"")</f>
        <v>#N/A</v>
      </c>
      <c r="B7" t="str">
        <f>CONCATENATE(Ploegen!$E9," (",Ploegen!$B9,")")</f>
        <v> ()</v>
      </c>
      <c r="C7" s="2">
        <f>IF(ISERROR(VLOOKUP(Ploegen!$E9,1!$E:$F,2,FALSE)),IF(ISERROR(VLOOKUP(Ploegen!$E9,1!$I:$J,2,FALSE)),"",IF(VLOOKUP(Ploegen!$E9,1!$I:$J,2,FALSE)="","",VLOOKUP(Ploegen!$E9,1!$I:$J,2,FALSE))),IF(VLOOKUP(Ploegen!$E9,1!$E:$F,2,FALSE)="","",VLOOKUP(Ploegen!$E9,1!$E:$F,2,FALSE)))</f>
      </c>
      <c r="D7" s="2">
        <f>IF(ISERROR(VLOOKUP(Ploegen!$E9,2!$E:$F,2,FALSE)),IF(ISERROR(VLOOKUP(Ploegen!$E9,2!$I:$J,2,FALSE)),"",IF(VLOOKUP(Ploegen!$E9,2!$I:$J,2,FALSE)="","",VLOOKUP(Ploegen!$E9,2!$I:$J,2,FALSE))),IF(VLOOKUP(Ploegen!$E9,2!$E:$F,2,FALSE)="","",VLOOKUP(Ploegen!$E9,2!$E:$F,2,FALSE)))</f>
      </c>
      <c r="E7" s="2">
        <f>IF(ISERROR(VLOOKUP(Ploegen!$E9,3!$E:$F,2,FALSE)),IF(ISERROR(VLOOKUP(Ploegen!$E9,3!$I:$J,2,FALSE)),"",IF(VLOOKUP(Ploegen!$E9,3!$I:$J,2,FALSE)="","",VLOOKUP(Ploegen!$E9,3!$I:$J,2,FALSE))),IF(VLOOKUP(Ploegen!$E9,3!$E:$F,2,FALSE)="","",VLOOKUP(Ploegen!$E9,3!$E:$F,2,FALSE)))</f>
      </c>
      <c r="F7" s="2">
        <f>IF(ISERROR(VLOOKUP(Ploegen!$E9,4!$E:$F,2,FALSE)),IF(ISERROR(VLOOKUP(Ploegen!$E9,4!$I:$J,2,FALSE)),"",IF(VLOOKUP(Ploegen!$E9,4!$I:$J,2,FALSE)="","",VLOOKUP(Ploegen!$E9,4!$I:$J,2,FALSE))),IF(VLOOKUP(Ploegen!$E9,4!$E:$F,2,FALSE)="","",VLOOKUP(Ploegen!$E9,4!$E:$F,2,FALSE)))</f>
      </c>
      <c r="G7" s="2">
        <f>IF(ISERROR(VLOOKUP(Ploegen!$E9,5!$E:$F,2,FALSE)),IF(ISERROR(VLOOKUP(Ploegen!$E9,5!$I:$J,2,FALSE)),"",IF(VLOOKUP(Ploegen!$E9,5!$I:$J,2,FALSE)="","",VLOOKUP(Ploegen!$E9,5!$I:$J,2,FALSE))),IF(VLOOKUP(Ploegen!$E9,5!$E:$F,2,FALSE)="","",VLOOKUP(Ploegen!$E9,5!$E:$F,2,FALSE)))</f>
      </c>
      <c r="H7" s="2">
        <f>IF(ISERROR(VLOOKUP(Ploegen!$E9,6!$E:$F,2,FALSE)),IF(ISERROR(VLOOKUP(Ploegen!$E9,6!$I:$J,2,FALSE)),"",IF(VLOOKUP(Ploegen!$E9,6!$I:$J,2,FALSE)="","",VLOOKUP(Ploegen!$E9,6!$I:$J,2,FALSE))),IF(VLOOKUP(Ploegen!$E9,6!$E:$F,2,FALSE)="","",VLOOKUP(Ploegen!$E9,6!$E:$F,2,FALSE)))</f>
      </c>
      <c r="I7" s="2">
        <f>IF(ISERROR(VLOOKUP(Ploegen!$E9,7!$E:$F,2,FALSE)),IF(ISERROR(VLOOKUP(Ploegen!$E9,7!$I:$J,2,FALSE)),"",IF(VLOOKUP(Ploegen!$E9,7!$I:$J,2,FALSE)="","",VLOOKUP(Ploegen!$E9,7!$I:$J,2,FALSE))),IF(VLOOKUP(Ploegen!$E9,7!$E:$F,2,FALSE)="","",VLOOKUP(Ploegen!$E9,7!$E:$F,2,FALSE)))</f>
      </c>
      <c r="J7" s="2">
        <f t="shared" si="0"/>
        <v>0</v>
      </c>
    </row>
    <row r="8" spans="1:10" ht="12.75">
      <c r="A8" s="11" t="e">
        <f>IF(Ploegen!A10&lt;&gt;"",Ploegen!A10,"")</f>
        <v>#N/A</v>
      </c>
      <c r="B8" t="str">
        <f>CONCATENATE(Ploegen!$E10," (",Ploegen!$B10,")")</f>
        <v> ()</v>
      </c>
      <c r="C8" s="2">
        <f>IF(ISERROR(VLOOKUP(Ploegen!$E10,1!$E:$F,2,FALSE)),IF(ISERROR(VLOOKUP(Ploegen!$E10,1!$I:$J,2,FALSE)),"",IF(VLOOKUP(Ploegen!$E10,1!$I:$J,2,FALSE)="","",VLOOKUP(Ploegen!$E10,1!$I:$J,2,FALSE))),IF(VLOOKUP(Ploegen!$E10,1!$E:$F,2,FALSE)="","",VLOOKUP(Ploegen!$E10,1!$E:$F,2,FALSE)))</f>
      </c>
      <c r="D8" s="2">
        <f>IF(ISERROR(VLOOKUP(Ploegen!$E10,2!$E:$F,2,FALSE)),IF(ISERROR(VLOOKUP(Ploegen!$E10,2!$I:$J,2,FALSE)),"",IF(VLOOKUP(Ploegen!$E10,2!$I:$J,2,FALSE)="","",VLOOKUP(Ploegen!$E10,2!$I:$J,2,FALSE))),IF(VLOOKUP(Ploegen!$E10,2!$E:$F,2,FALSE)="","",VLOOKUP(Ploegen!$E10,2!$E:$F,2,FALSE)))</f>
      </c>
      <c r="E8" s="2">
        <f>IF(ISERROR(VLOOKUP(Ploegen!$E10,3!$E:$F,2,FALSE)),IF(ISERROR(VLOOKUP(Ploegen!$E10,3!$I:$J,2,FALSE)),"",IF(VLOOKUP(Ploegen!$E10,3!$I:$J,2,FALSE)="","",VLOOKUP(Ploegen!$E10,3!$I:$J,2,FALSE))),IF(VLOOKUP(Ploegen!$E10,3!$E:$F,2,FALSE)="","",VLOOKUP(Ploegen!$E10,3!$E:$F,2,FALSE)))</f>
      </c>
      <c r="F8" s="2">
        <f>IF(ISERROR(VLOOKUP(Ploegen!$E10,4!$E:$F,2,FALSE)),IF(ISERROR(VLOOKUP(Ploegen!$E10,4!$I:$J,2,FALSE)),"",IF(VLOOKUP(Ploegen!$E10,4!$I:$J,2,FALSE)="","",VLOOKUP(Ploegen!$E10,4!$I:$J,2,FALSE))),IF(VLOOKUP(Ploegen!$E10,4!$E:$F,2,FALSE)="","",VLOOKUP(Ploegen!$E10,4!$E:$F,2,FALSE)))</f>
      </c>
      <c r="G8" s="2">
        <f>IF(ISERROR(VLOOKUP(Ploegen!$E10,5!$E:$F,2,FALSE)),IF(ISERROR(VLOOKUP(Ploegen!$E10,5!$I:$J,2,FALSE)),"",IF(VLOOKUP(Ploegen!$E10,5!$I:$J,2,FALSE)="","",VLOOKUP(Ploegen!$E10,5!$I:$J,2,FALSE))),IF(VLOOKUP(Ploegen!$E10,5!$E:$F,2,FALSE)="","",VLOOKUP(Ploegen!$E10,5!$E:$F,2,FALSE)))</f>
      </c>
      <c r="H8" s="2">
        <f>IF(ISERROR(VLOOKUP(Ploegen!$E10,6!$E:$F,2,FALSE)),IF(ISERROR(VLOOKUP(Ploegen!$E10,6!$I:$J,2,FALSE)),"",IF(VLOOKUP(Ploegen!$E10,6!$I:$J,2,FALSE)="","",VLOOKUP(Ploegen!$E10,6!$I:$J,2,FALSE))),IF(VLOOKUP(Ploegen!$E10,6!$E:$F,2,FALSE)="","",VLOOKUP(Ploegen!$E10,6!$E:$F,2,FALSE)))</f>
      </c>
      <c r="I8" s="2">
        <f>IF(ISERROR(VLOOKUP(Ploegen!$E10,7!$E:$F,2,FALSE)),IF(ISERROR(VLOOKUP(Ploegen!$E10,7!$I:$J,2,FALSE)),"",IF(VLOOKUP(Ploegen!$E10,7!$I:$J,2,FALSE)="","",VLOOKUP(Ploegen!$E10,7!$I:$J,2,FALSE))),IF(VLOOKUP(Ploegen!$E10,7!$E:$F,2,FALSE)="","",VLOOKUP(Ploegen!$E10,7!$E:$F,2,FALSE)))</f>
      </c>
      <c r="J8" s="2">
        <f t="shared" si="0"/>
        <v>0</v>
      </c>
    </row>
    <row r="9" spans="1:10" ht="12.75">
      <c r="A9" s="11" t="e">
        <f>IF(Ploegen!A11&lt;&gt;"",Ploegen!A11,"")</f>
        <v>#N/A</v>
      </c>
      <c r="B9" t="str">
        <f>CONCATENATE(Ploegen!$E11," (",Ploegen!$B11,")")</f>
        <v> ()</v>
      </c>
      <c r="C9" s="2">
        <f>IF(ISERROR(VLOOKUP(Ploegen!$F11,1!$E:$F,2,FALSE)),IF(ISERROR(VLOOKUP(Ploegen!$F11,1!$I:$J,2,FALSE)),"",IF(VLOOKUP(Ploegen!$F11,1!$I:$J,2,FALSE)="","",VLOOKUP(Ploegen!$F11,1!$I:$J,2,FALSE))),IF(VLOOKUP(Ploegen!$F11,1!$E:$F,2,FALSE)="","",VLOOKUP(Ploegen!$F11,1!$E:$F,2,FALSE)))</f>
      </c>
      <c r="D9" s="2">
        <f>IF(ISERROR(VLOOKUP(Ploegen!$F11,2!$E:$F,2,FALSE)),IF(ISERROR(VLOOKUP(Ploegen!$F11,2!$I:$J,2,FALSE)),"",IF(VLOOKUP(Ploegen!$F11,2!$I:$J,2,FALSE)="","",VLOOKUP(Ploegen!$F11,2!$I:$J,2,FALSE))),IF(VLOOKUP(Ploegen!$F11,2!$E:$F,2,FALSE)="","",VLOOKUP(Ploegen!$F11,2!$E:$F,2,FALSE)))</f>
      </c>
      <c r="E9" s="2">
        <f>IF(ISERROR(VLOOKUP(Ploegen!$F11,3!$E:$F,2,FALSE)),IF(ISERROR(VLOOKUP(Ploegen!$F11,3!$I:$J,2,FALSE)),"",IF(VLOOKUP(Ploegen!$F11,3!$I:$J,2,FALSE)="","",VLOOKUP(Ploegen!$F11,3!$I:$J,2,FALSE))),IF(VLOOKUP(Ploegen!$F11,3!$E:$F,2,FALSE)="","",VLOOKUP(Ploegen!$F11,3!$E:$F,2,FALSE)))</f>
      </c>
      <c r="F9" s="2">
        <f>IF(ISERROR(VLOOKUP(Ploegen!$F11,4!$E:$F,2,FALSE)),IF(ISERROR(VLOOKUP(Ploegen!$F11,4!$I:$J,2,FALSE)),"",IF(VLOOKUP(Ploegen!$F11,4!$I:$J,2,FALSE)="","",VLOOKUP(Ploegen!$F11,4!$I:$J,2,FALSE))),IF(VLOOKUP(Ploegen!$F11,4!$E:$F,2,FALSE)="","",VLOOKUP(Ploegen!$F11,4!$E:$F,2,FALSE)))</f>
      </c>
      <c r="G9" s="2">
        <f>IF(ISERROR(VLOOKUP(Ploegen!$F11,5!$E:$F,2,FALSE)),IF(ISERROR(VLOOKUP(Ploegen!$F11,5!$I:$J,2,FALSE)),"",IF(VLOOKUP(Ploegen!$F11,5!$I:$J,2,FALSE)="","",VLOOKUP(Ploegen!$F11,5!$I:$J,2,FALSE))),IF(VLOOKUP(Ploegen!$F11,5!$E:$F,2,FALSE)="","",VLOOKUP(Ploegen!$F11,5!$E:$F,2,FALSE)))</f>
      </c>
      <c r="H9" s="2">
        <f>IF(ISERROR(VLOOKUP(Ploegen!$E11,6!$E:$F,2,FALSE)),IF(ISERROR(VLOOKUP(Ploegen!$E11,6!$I:$J,2,FALSE)),"",IF(VLOOKUP(Ploegen!$E11,6!$I:$J,2,FALSE)="","",VLOOKUP(Ploegen!$E11,6!$I:$J,2,FALSE))),IF(VLOOKUP(Ploegen!$E11,6!$E:$F,2,FALSE)="","",VLOOKUP(Ploegen!$E11,6!$E:$F,2,FALSE)))</f>
      </c>
      <c r="I9" s="2">
        <f>IF(ISERROR(VLOOKUP(Ploegen!$F11,7!$E:$F,2,FALSE)),IF(ISERROR(VLOOKUP(Ploegen!$F11,7!$I:$J,2,FALSE)),"",IF(VLOOKUP(Ploegen!$F11,7!$I:$J,2,FALSE)="","",VLOOKUP(Ploegen!$F11,7!$I:$J,2,FALSE))),IF(VLOOKUP(Ploegen!$F11,7!$E:$F,2,FALSE)="","",VLOOKUP(Ploegen!$F11,7!$E:$F,2,FALSE)))</f>
      </c>
      <c r="J9" s="2">
        <f t="shared" si="0"/>
        <v>0</v>
      </c>
    </row>
    <row r="10" spans="1:10" ht="12.75">
      <c r="A10" s="11" t="e">
        <f>IF(Ploegen!A12&lt;&gt;"",Ploegen!A12,"")</f>
        <v>#N/A</v>
      </c>
      <c r="B10" t="str">
        <f>CONCATENATE(Ploegen!$E12," (",Ploegen!$B12,")")</f>
        <v> ()</v>
      </c>
      <c r="C10" s="2">
        <f>IF(ISERROR(VLOOKUP(Ploegen!$E12,1!$E:$F,2,FALSE)),IF(ISERROR(VLOOKUP(Ploegen!$E12,1!$I:$J,2,FALSE)),"",IF(VLOOKUP(Ploegen!$E12,1!$I:$J,2,FALSE)="","",VLOOKUP(Ploegen!$E12,1!$I:$J,2,FALSE))),IF(VLOOKUP(Ploegen!$E12,1!$E:$F,2,FALSE)="","",VLOOKUP(Ploegen!$E12,1!$E:$F,2,FALSE)))</f>
      </c>
      <c r="D10" s="2">
        <f>IF(ISERROR(VLOOKUP(Ploegen!$E12,2!$E:$F,2,FALSE)),IF(ISERROR(VLOOKUP(Ploegen!$E12,2!$I:$J,2,FALSE)),"",IF(VLOOKUP(Ploegen!$E12,2!$I:$J,2,FALSE)="","",VLOOKUP(Ploegen!$E12,2!$I:$J,2,FALSE))),IF(VLOOKUP(Ploegen!$E12,2!$E:$F,2,FALSE)="","",VLOOKUP(Ploegen!$E12,2!$E:$F,2,FALSE)))</f>
      </c>
      <c r="E10" s="2">
        <f>IF(ISERROR(VLOOKUP(Ploegen!$E12,3!$E:$F,2,FALSE)),IF(ISERROR(VLOOKUP(Ploegen!$E12,3!$I:$J,2,FALSE)),"",IF(VLOOKUP(Ploegen!$E12,3!$I:$J,2,FALSE)="","",VLOOKUP(Ploegen!$E12,3!$I:$J,2,FALSE))),IF(VLOOKUP(Ploegen!$E12,3!$E:$F,2,FALSE)="","",VLOOKUP(Ploegen!$E12,3!$E:$F,2,FALSE)))</f>
      </c>
      <c r="F10" s="2">
        <f>IF(ISERROR(VLOOKUP(Ploegen!$E12,4!$E:$F,2,FALSE)),IF(ISERROR(VLOOKUP(Ploegen!$E12,4!$I:$J,2,FALSE)),"",IF(VLOOKUP(Ploegen!$E12,4!$I:$J,2,FALSE)="","",VLOOKUP(Ploegen!$E12,4!$I:$J,2,FALSE))),IF(VLOOKUP(Ploegen!$E12,4!$E:$F,2,FALSE)="","",VLOOKUP(Ploegen!$E12,4!$E:$F,2,FALSE)))</f>
      </c>
      <c r="G10" s="2">
        <f>IF(ISERROR(VLOOKUP(Ploegen!$E12,5!$E:$F,2,FALSE)),IF(ISERROR(VLOOKUP(Ploegen!$E12,5!$I:$J,2,FALSE)),"",IF(VLOOKUP(Ploegen!$E12,5!$I:$J,2,FALSE)="","",VLOOKUP(Ploegen!$E12,5!$I:$J,2,FALSE))),IF(VLOOKUP(Ploegen!$E12,5!$E:$F,2,FALSE)="","",VLOOKUP(Ploegen!$E12,5!$E:$F,2,FALSE)))</f>
      </c>
      <c r="H10" s="2">
        <f>IF(ISERROR(VLOOKUP(Ploegen!$E12,6!$E:$F,2,FALSE)),IF(ISERROR(VLOOKUP(Ploegen!$E12,6!$I:$J,2,FALSE)),"",IF(VLOOKUP(Ploegen!$E12,6!$I:$J,2,FALSE)="","",VLOOKUP(Ploegen!$E12,6!$I:$J,2,FALSE))),IF(VLOOKUP(Ploegen!$E12,6!$E:$F,2,FALSE)="","",VLOOKUP(Ploegen!$E12,6!$E:$F,2,FALSE)))</f>
      </c>
      <c r="I10" s="2">
        <f>IF(ISERROR(VLOOKUP(Ploegen!$E12,7!$E:$F,2,FALSE)),IF(ISERROR(VLOOKUP(Ploegen!$E12,7!$I:$J,2,FALSE)),"",IF(VLOOKUP(Ploegen!$E12,7!$I:$J,2,FALSE)="","",VLOOKUP(Ploegen!$E12,7!$I:$J,2,FALSE))),IF(VLOOKUP(Ploegen!$E12,7!$E:$F,2,FALSE)="","",VLOOKUP(Ploegen!$E12,7!$E:$F,2,FALSE)))</f>
      </c>
      <c r="J10" s="2">
        <f t="shared" si="0"/>
        <v>0</v>
      </c>
    </row>
    <row r="11" spans="1:10" ht="12.75">
      <c r="A11" s="11" t="e">
        <f>IF(Ploegen!A13&lt;&gt;"",Ploegen!A13,"")</f>
        <v>#N/A</v>
      </c>
      <c r="B11" t="str">
        <f>CONCATENATE(Ploegen!$E13," (",Ploegen!$B13,")")</f>
        <v> ()</v>
      </c>
      <c r="C11" s="2">
        <f>IF(ISERROR(VLOOKUP(Ploegen!$E13,1!$E:$F,2,FALSE)),IF(ISERROR(VLOOKUP(Ploegen!$E13,1!$I:$J,2,FALSE)),"",IF(VLOOKUP(Ploegen!$E13,1!$I:$J,2,FALSE)="","",VLOOKUP(Ploegen!$E13,1!$I:$J,2,FALSE))),IF(VLOOKUP(Ploegen!$E13,1!$E:$F,2,FALSE)="","",VLOOKUP(Ploegen!$E13,1!$E:$F,2,FALSE)))</f>
      </c>
      <c r="D11" s="2">
        <f>IF(ISERROR(VLOOKUP(Ploegen!$E13,2!$E:$F,2,FALSE)),IF(ISERROR(VLOOKUP(Ploegen!$E13,2!$I:$J,2,FALSE)),"",IF(VLOOKUP(Ploegen!$E13,2!$I:$J,2,FALSE)="","",VLOOKUP(Ploegen!$E13,2!$I:$J,2,FALSE))),IF(VLOOKUP(Ploegen!$E13,2!$E:$F,2,FALSE)="","",VLOOKUP(Ploegen!$E13,2!$E:$F,2,FALSE)))</f>
      </c>
      <c r="E11" s="2">
        <f>IF(ISERROR(VLOOKUP(Ploegen!$E13,3!$E:$F,2,FALSE)),IF(ISERROR(VLOOKUP(Ploegen!$E13,3!$I:$J,2,FALSE)),"",IF(VLOOKUP(Ploegen!$E13,3!$I:$J,2,FALSE)="","",VLOOKUP(Ploegen!$E13,3!$I:$J,2,FALSE))),IF(VLOOKUP(Ploegen!$E13,3!$E:$F,2,FALSE)="","",VLOOKUP(Ploegen!$E13,3!$E:$F,2,FALSE)))</f>
      </c>
      <c r="F11" s="2">
        <f>IF(ISERROR(VLOOKUP(Ploegen!$E13,4!$E:$F,2,FALSE)),IF(ISERROR(VLOOKUP(Ploegen!$E13,4!$I:$J,2,FALSE)),"",IF(VLOOKUP(Ploegen!$E13,4!$I:$J,2,FALSE)="","",VLOOKUP(Ploegen!$E13,4!$I:$J,2,FALSE))),IF(VLOOKUP(Ploegen!$E13,4!$E:$F,2,FALSE)="","",VLOOKUP(Ploegen!$E13,4!$E:$F,2,FALSE)))</f>
      </c>
      <c r="G11" s="2">
        <f>IF(ISERROR(VLOOKUP(Ploegen!$E13,5!$E:$F,2,FALSE)),IF(ISERROR(VLOOKUP(Ploegen!$E13,5!$I:$J,2,FALSE)),"",IF(VLOOKUP(Ploegen!$E13,5!$I:$J,2,FALSE)="","",VLOOKUP(Ploegen!$E13,5!$I:$J,2,FALSE))),IF(VLOOKUP(Ploegen!$E13,5!$E:$F,2,FALSE)="","",VLOOKUP(Ploegen!$E13,5!$E:$F,2,FALSE)))</f>
      </c>
      <c r="H11" s="2">
        <f>IF(ISERROR(VLOOKUP(Ploegen!$E13,6!$E:$F,2,FALSE)),IF(ISERROR(VLOOKUP(Ploegen!$E13,6!$I:$J,2,FALSE)),"",IF(VLOOKUP(Ploegen!$E13,6!$I:$J,2,FALSE)="","",VLOOKUP(Ploegen!$E13,6!$I:$J,2,FALSE))),IF(VLOOKUP(Ploegen!$E13,6!$E:$F,2,FALSE)="","",VLOOKUP(Ploegen!$E13,6!$E:$F,2,FALSE)))</f>
      </c>
      <c r="I11" s="2">
        <f>IF(ISERROR(VLOOKUP(Ploegen!$E13,7!$E:$F,2,FALSE)),IF(ISERROR(VLOOKUP(Ploegen!$E13,7!$I:$J,2,FALSE)),"",IF(VLOOKUP(Ploegen!$E13,7!$I:$J,2,FALSE)="","",VLOOKUP(Ploegen!$E13,7!$I:$J,2,FALSE))),IF(VLOOKUP(Ploegen!$E13,7!$E:$F,2,FALSE)="","",VLOOKUP(Ploegen!$E13,7!$E:$F,2,FALSE)))</f>
      </c>
      <c r="J11" s="2">
        <f t="shared" si="0"/>
        <v>0</v>
      </c>
    </row>
  </sheetData>
  <sheetProtection/>
  <printOptions/>
  <pageMargins left="0.75" right="0.75" top="1" bottom="1" header="0.5" footer="0.5"/>
  <pageSetup horizontalDpi="600" verticalDpi="600" orientation="portrait" paperSize="9" r:id="rId1"/>
  <headerFooter alignWithMargins="0">
    <oddHeader>&amp;C&amp;"Arial,Bold"&amp;16&amp;UIndividuele uitslagen &amp;A</oddHeader>
  </headerFooter>
</worksheet>
</file>

<file path=xl/worksheets/sheet17.xml><?xml version="1.0" encoding="utf-8"?>
<worksheet xmlns="http://schemas.openxmlformats.org/spreadsheetml/2006/main" xmlns:r="http://schemas.openxmlformats.org/officeDocument/2006/relationships">
  <dimension ref="A1:J11"/>
  <sheetViews>
    <sheetView zoomScalePageLayoutView="0" workbookViewId="0" topLeftCell="A1">
      <pane ySplit="1" topLeftCell="A2" activePane="bottomLeft" state="frozen"/>
      <selection pane="topLeft" activeCell="B36" sqref="B36"/>
      <selection pane="bottomLeft" activeCell="A1" sqref="A1"/>
    </sheetView>
  </sheetViews>
  <sheetFormatPr defaultColWidth="2.7109375" defaultRowHeight="12.75"/>
  <cols>
    <col min="1" max="1" width="3.57421875" style="11" bestFit="1" customWidth="1"/>
    <col min="2" max="2" width="45.57421875" style="0" bestFit="1" customWidth="1"/>
    <col min="3" max="9" width="3.7109375" style="2" customWidth="1"/>
    <col min="10" max="10" width="4.7109375" style="2" bestFit="1" customWidth="1"/>
  </cols>
  <sheetData>
    <row r="1" spans="1:10" s="1" customFormat="1" ht="12.75">
      <c r="A1" s="10" t="s">
        <v>5</v>
      </c>
      <c r="B1" s="1" t="s">
        <v>38</v>
      </c>
      <c r="C1" s="12">
        <v>1</v>
      </c>
      <c r="D1" s="12">
        <f>IF(C1&lt;Paringen!$I$2,C1+1,"")</f>
        <v>2</v>
      </c>
      <c r="E1" s="12">
        <f>IF(D1&lt;Paringen!$I$2,D1+1,"")</f>
        <v>3</v>
      </c>
      <c r="F1" s="12">
        <f>IF(E1&lt;Paringen!$I$2,E1+1,"")</f>
        <v>4</v>
      </c>
      <c r="G1" s="12">
        <f>IF(F1&lt;Paringen!$I$2,F1+1,"")</f>
        <v>5</v>
      </c>
      <c r="H1" s="12">
        <f>IF(G1&lt;Paringen!$I$2,G1+1,"")</f>
        <v>6</v>
      </c>
      <c r="I1" s="12">
        <f>IF(H1&lt;Paringen!$I$2,H1+1,"")</f>
      </c>
      <c r="J1" s="12" t="s">
        <v>22</v>
      </c>
    </row>
    <row r="2" spans="1:10" ht="12.75">
      <c r="A2" s="11">
        <f>IF(Ploegen!A4&lt;&gt;"",Ploegen!A4,"")</f>
        <v>1</v>
      </c>
      <c r="B2" t="str">
        <f>CONCATENATE(Ploegen!$F4," (",Ploegen!$B4,")")</f>
        <v>van Bokhoven, Juul (Porta Mosana College)</v>
      </c>
      <c r="C2" s="2">
        <f>IF(ISERROR(VLOOKUP(Ploegen!$F4,1!$E:$F,2,FALSE)),IF(ISERROR(VLOOKUP(Ploegen!$F4,1!$I:$J,2,FALSE)),"",IF(VLOOKUP(Ploegen!$F4,1!$I:$J,2,FALSE)="","",VLOOKUP(Ploegen!$F4,1!$I:$J,2,FALSE))),IF(VLOOKUP(Ploegen!$F4,1!$E:$F,2,FALSE)="","",VLOOKUP(Ploegen!$F4,1!$E:$F,2,FALSE)))</f>
        <v>1</v>
      </c>
      <c r="D2" s="2">
        <f>IF(ISERROR(VLOOKUP(Ploegen!$F4,2!$E:$F,2,FALSE)),IF(ISERROR(VLOOKUP(Ploegen!$F4,2!$I:$J,2,FALSE)),"",IF(VLOOKUP(Ploegen!$F4,2!$I:$J,2,FALSE)="","",VLOOKUP(Ploegen!$F4,2!$I:$J,2,FALSE))),IF(VLOOKUP(Ploegen!$F4,2!$E:$F,2,FALSE)="","",VLOOKUP(Ploegen!$F4,2!$E:$F,2,FALSE)))</f>
        <v>1</v>
      </c>
      <c r="E2" s="2">
        <f>IF(ISERROR(VLOOKUP(Ploegen!$F4,3!$E:$F,2,FALSE)),IF(ISERROR(VLOOKUP(Ploegen!$F4,3!$I:$J,2,FALSE)),"",IF(VLOOKUP(Ploegen!$F4,3!$I:$J,2,FALSE)="","",VLOOKUP(Ploegen!$F4,3!$I:$J,2,FALSE))),IF(VLOOKUP(Ploegen!$F4,3!$E:$F,2,FALSE)="","",VLOOKUP(Ploegen!$F4,3!$E:$F,2,FALSE)))</f>
        <v>1</v>
      </c>
      <c r="F2" s="2">
        <f>IF(ISERROR(VLOOKUP(Ploegen!$F4,4!$E:$F,2,FALSE)),IF(ISERROR(VLOOKUP(Ploegen!$F4,4!$I:$J,2,FALSE)),"",IF(VLOOKUP(Ploegen!$F4,4!$I:$J,2,FALSE)="","",VLOOKUP(Ploegen!$F4,4!$I:$J,2,FALSE))),IF(VLOOKUP(Ploegen!$F4,4!$E:$F,2,FALSE)="","",VLOOKUP(Ploegen!$F4,4!$E:$F,2,FALSE)))</f>
        <v>1</v>
      </c>
      <c r="G2" s="2">
        <f>IF(ISERROR(VLOOKUP(Ploegen!$F4,5!$E:$F,2,FALSE)),IF(ISERROR(VLOOKUP(Ploegen!$F4,5!$I:$J,2,FALSE)),"",IF(VLOOKUP(Ploegen!$F4,5!$I:$J,2,FALSE)="","",VLOOKUP(Ploegen!$F4,5!$I:$J,2,FALSE))),IF(VLOOKUP(Ploegen!$F4,5!$E:$F,2,FALSE)="","",VLOOKUP(Ploegen!$F4,5!$E:$F,2,FALSE)))</f>
        <v>1</v>
      </c>
      <c r="H2" s="2">
        <f>IF(ISERROR(VLOOKUP(Ploegen!$F4,6!$E:$F,2,FALSE)),IF(ISERROR(VLOOKUP(Ploegen!$F4,6!$I:$J,2,FALSE)),"",IF(VLOOKUP(Ploegen!$F4,6!$I:$J,2,FALSE)="","",VLOOKUP(Ploegen!$F4,6!$I:$J,2,FALSE))),IF(VLOOKUP(Ploegen!$F4,6!$E:$F,2,FALSE)="","",VLOOKUP(Ploegen!$F4,6!$E:$F,2,FALSE)))</f>
        <v>1</v>
      </c>
      <c r="I2" s="2">
        <f>IF(ISERROR(VLOOKUP(Ploegen!$F4,7!$E:$F,2,FALSE)),IF(ISERROR(VLOOKUP(Ploegen!$F4,7!$I:$J,2,FALSE)),"",IF(VLOOKUP(Ploegen!$F4,7!$I:$J,2,FALSE)="","",VLOOKUP(Ploegen!$F4,7!$I:$J,2,FALSE))),IF(VLOOKUP(Ploegen!$F4,7!$E:$F,2,FALSE)="","",VLOOKUP(Ploegen!$F4,7!$E:$F,2,FALSE)))</f>
      </c>
      <c r="J2" s="2">
        <f aca="true" t="shared" si="0" ref="J2:J11">SUM(C2:I2)</f>
        <v>6</v>
      </c>
    </row>
    <row r="3" spans="1:10" ht="12.75">
      <c r="A3" s="11">
        <f>IF(Ploegen!A5&lt;&gt;"",Ploegen!A5,"")</f>
        <v>2</v>
      </c>
      <c r="B3" t="str">
        <f>CONCATENATE(Ploegen!$F5," (",Ploegen!$B5,")")</f>
        <v>Mentink, Levi (Bernard Lievegoed College 1)</v>
      </c>
      <c r="C3" s="2">
        <f>IF(ISERROR(VLOOKUP(Ploegen!$F5,1!$E:$F,2,FALSE)),IF(ISERROR(VLOOKUP(Ploegen!$F5,1!$I:$J,2,FALSE)),"",IF(VLOOKUP(Ploegen!$F5,1!$I:$J,2,FALSE)="","",VLOOKUP(Ploegen!$F5,1!$I:$J,2,FALSE))),IF(VLOOKUP(Ploegen!$F5,1!$E:$F,2,FALSE)="","",VLOOKUP(Ploegen!$F5,1!$E:$F,2,FALSE)))</f>
        <v>0</v>
      </c>
      <c r="D3" s="2">
        <f>IF(ISERROR(VLOOKUP(Ploegen!$F5,2!$E:$F,2,FALSE)),IF(ISERROR(VLOOKUP(Ploegen!$F5,2!$I:$J,2,FALSE)),"",IF(VLOOKUP(Ploegen!$F5,2!$I:$J,2,FALSE)="","",VLOOKUP(Ploegen!$F5,2!$I:$J,2,FALSE))),IF(VLOOKUP(Ploegen!$F5,2!$E:$F,2,FALSE)="","",VLOOKUP(Ploegen!$F5,2!$E:$F,2,FALSE)))</f>
        <v>0</v>
      </c>
      <c r="E3" s="2">
        <f>IF(ISERROR(VLOOKUP(Ploegen!$F5,3!$E:$F,2,FALSE)),IF(ISERROR(VLOOKUP(Ploegen!$F5,3!$I:$J,2,FALSE)),"",IF(VLOOKUP(Ploegen!$F5,3!$I:$J,2,FALSE)="","",VLOOKUP(Ploegen!$F5,3!$I:$J,2,FALSE))),IF(VLOOKUP(Ploegen!$F5,3!$E:$F,2,FALSE)="","",VLOOKUP(Ploegen!$F5,3!$E:$F,2,FALSE)))</f>
        <v>0</v>
      </c>
      <c r="F3" s="2">
        <f>IF(ISERROR(VLOOKUP(Ploegen!$F5,4!$E:$F,2,FALSE)),IF(ISERROR(VLOOKUP(Ploegen!$F5,4!$I:$J,2,FALSE)),"",IF(VLOOKUP(Ploegen!$F5,4!$I:$J,2,FALSE)="","",VLOOKUP(Ploegen!$F5,4!$I:$J,2,FALSE))),IF(VLOOKUP(Ploegen!$F5,4!$E:$F,2,FALSE)="","",VLOOKUP(Ploegen!$F5,4!$E:$F,2,FALSE)))</f>
        <v>0</v>
      </c>
      <c r="G3" s="2">
        <f>IF(ISERROR(VLOOKUP(Ploegen!$F5,5!$E:$F,2,FALSE)),IF(ISERROR(VLOOKUP(Ploegen!$F5,5!$I:$J,2,FALSE)),"",IF(VLOOKUP(Ploegen!$F5,5!$I:$J,2,FALSE)="","",VLOOKUP(Ploegen!$F5,5!$I:$J,2,FALSE))),IF(VLOOKUP(Ploegen!$F5,5!$E:$F,2,FALSE)="","",VLOOKUP(Ploegen!$F5,5!$E:$F,2,FALSE)))</f>
        <v>1</v>
      </c>
      <c r="H3" s="2">
        <f>IF(ISERROR(VLOOKUP(Ploegen!$F5,6!$E:$F,2,FALSE)),IF(ISERROR(VLOOKUP(Ploegen!$F5,6!$I:$J,2,FALSE)),"",IF(VLOOKUP(Ploegen!$F5,6!$I:$J,2,FALSE)="","",VLOOKUP(Ploegen!$F5,6!$I:$J,2,FALSE))),IF(VLOOKUP(Ploegen!$F5,6!$E:$F,2,FALSE)="","",VLOOKUP(Ploegen!$F5,6!$E:$F,2,FALSE)))</f>
        <v>1</v>
      </c>
      <c r="I3" s="2">
        <f>IF(ISERROR(VLOOKUP(Ploegen!$F5,7!$E:$F,2,FALSE)),IF(ISERROR(VLOOKUP(Ploegen!$F5,7!$I:$J,2,FALSE)),"",IF(VLOOKUP(Ploegen!$F5,7!$I:$J,2,FALSE)="","",VLOOKUP(Ploegen!$F5,7!$I:$J,2,FALSE))),IF(VLOOKUP(Ploegen!$F5,7!$E:$F,2,FALSE)="","",VLOOKUP(Ploegen!$F5,7!$E:$F,2,FALSE)))</f>
      </c>
      <c r="J3" s="2">
        <f t="shared" si="0"/>
        <v>2</v>
      </c>
    </row>
    <row r="4" spans="1:10" ht="12.75">
      <c r="A4" s="11">
        <f>IF(Ploegen!A6&lt;&gt;"",Ploegen!A6,"")</f>
        <v>3</v>
      </c>
      <c r="B4" t="str">
        <f>CONCATENATE(Ploegen!$F6," (",Ploegen!$B6,")")</f>
        <v>Eijkelenboom, Job (Bernard Lievegoed College 2)</v>
      </c>
      <c r="C4" s="2">
        <f>IF(ISERROR(VLOOKUP(Ploegen!$F6,1!$E:$F,2,FALSE)),IF(ISERROR(VLOOKUP(Ploegen!$F6,1!$I:$J,2,FALSE)),"",IF(VLOOKUP(Ploegen!$F6,1!$I:$J,2,FALSE)="","",VLOOKUP(Ploegen!$F6,1!$I:$J,2,FALSE))),IF(VLOOKUP(Ploegen!$F6,1!$E:$F,2,FALSE)="","",VLOOKUP(Ploegen!$F6,1!$E:$F,2,FALSE)))</f>
        <v>1</v>
      </c>
      <c r="D4" s="2">
        <f>IF(ISERROR(VLOOKUP(Ploegen!$F6,2!$E:$F,2,FALSE)),IF(ISERROR(VLOOKUP(Ploegen!$F6,2!$I:$J,2,FALSE)),"",IF(VLOOKUP(Ploegen!$F6,2!$I:$J,2,FALSE)="","",VLOOKUP(Ploegen!$F6,2!$I:$J,2,FALSE))),IF(VLOOKUP(Ploegen!$F6,2!$E:$F,2,FALSE)="","",VLOOKUP(Ploegen!$F6,2!$E:$F,2,FALSE)))</f>
        <v>1</v>
      </c>
      <c r="E4" s="2">
        <f>IF(ISERROR(VLOOKUP(Ploegen!$F6,3!$E:$F,2,FALSE)),IF(ISERROR(VLOOKUP(Ploegen!$F6,3!$I:$J,2,FALSE)),"",IF(VLOOKUP(Ploegen!$F6,3!$I:$J,2,FALSE)="","",VLOOKUP(Ploegen!$F6,3!$I:$J,2,FALSE))),IF(VLOOKUP(Ploegen!$F6,3!$E:$F,2,FALSE)="","",VLOOKUP(Ploegen!$F6,3!$E:$F,2,FALSE)))</f>
        <v>1</v>
      </c>
      <c r="F4" s="2">
        <f>IF(ISERROR(VLOOKUP(Ploegen!$F6,4!$E:$F,2,FALSE)),IF(ISERROR(VLOOKUP(Ploegen!$F6,4!$I:$J,2,FALSE)),"",IF(VLOOKUP(Ploegen!$F6,4!$I:$J,2,FALSE)="","",VLOOKUP(Ploegen!$F6,4!$I:$J,2,FALSE))),IF(VLOOKUP(Ploegen!$F6,4!$E:$F,2,FALSE)="","",VLOOKUP(Ploegen!$F6,4!$E:$F,2,FALSE)))</f>
        <v>1</v>
      </c>
      <c r="G4" s="2">
        <f>IF(ISERROR(VLOOKUP(Ploegen!$F6,5!$E:$F,2,FALSE)),IF(ISERROR(VLOOKUP(Ploegen!$F6,5!$I:$J,2,FALSE)),"",IF(VLOOKUP(Ploegen!$F6,5!$I:$J,2,FALSE)="","",VLOOKUP(Ploegen!$F6,5!$I:$J,2,FALSE))),IF(VLOOKUP(Ploegen!$F6,5!$E:$F,2,FALSE)="","",VLOOKUP(Ploegen!$F6,5!$E:$F,2,FALSE)))</f>
        <v>0</v>
      </c>
      <c r="H4" s="2">
        <f>IF(ISERROR(VLOOKUP(Ploegen!$F6,6!$E:$F,2,FALSE)),IF(ISERROR(VLOOKUP(Ploegen!$F6,6!$I:$J,2,FALSE)),"",IF(VLOOKUP(Ploegen!$F6,6!$I:$J,2,FALSE)="","",VLOOKUP(Ploegen!$F6,6!$I:$J,2,FALSE))),IF(VLOOKUP(Ploegen!$F6,6!$E:$F,2,FALSE)="","",VLOOKUP(Ploegen!$F6,6!$E:$F,2,FALSE)))</f>
        <v>0</v>
      </c>
      <c r="I4" s="2">
        <f>IF(ISERROR(VLOOKUP(Ploegen!$F6,7!$E:$F,2,FALSE)),IF(ISERROR(VLOOKUP(Ploegen!$F6,7!$I:$J,2,FALSE)),"",IF(VLOOKUP(Ploegen!$F6,7!$I:$J,2,FALSE)="","",VLOOKUP(Ploegen!$F6,7!$I:$J,2,FALSE))),IF(VLOOKUP(Ploegen!$F6,7!$E:$F,2,FALSE)="","",VLOOKUP(Ploegen!$F6,7!$E:$F,2,FALSE)))</f>
      </c>
      <c r="J4" s="2">
        <f t="shared" si="0"/>
        <v>4</v>
      </c>
    </row>
    <row r="5" spans="1:10" ht="12.75">
      <c r="A5" s="11">
        <f>IF(Ploegen!A7&lt;&gt;"",Ploegen!A7,"")</f>
        <v>4</v>
      </c>
      <c r="B5" t="str">
        <f>CONCATENATE(Ploegen!$F7," (",Ploegen!$B7,")")</f>
        <v>UWCM - B4 (United World College Maastricht)</v>
      </c>
      <c r="C5" s="2">
        <f>IF(ISERROR(VLOOKUP(Ploegen!$F7,1!$E:$F,2,FALSE)),IF(ISERROR(VLOOKUP(Ploegen!$F7,1!$I:$J,2,FALSE)),"",IF(VLOOKUP(Ploegen!$F7,1!$I:$J,2,FALSE)="","",VLOOKUP(Ploegen!$F7,1!$I:$J,2,FALSE))),IF(VLOOKUP(Ploegen!$F7,1!$E:$F,2,FALSE)="","",VLOOKUP(Ploegen!$F7,1!$E:$F,2,FALSE)))</f>
        <v>0</v>
      </c>
      <c r="D5" s="2">
        <f>IF(ISERROR(VLOOKUP(Ploegen!$F7,2!$E:$F,2,FALSE)),IF(ISERROR(VLOOKUP(Ploegen!$F7,2!$I:$J,2,FALSE)),"",IF(VLOOKUP(Ploegen!$F7,2!$I:$J,2,FALSE)="","",VLOOKUP(Ploegen!$F7,2!$I:$J,2,FALSE))),IF(VLOOKUP(Ploegen!$F7,2!$E:$F,2,FALSE)="","",VLOOKUP(Ploegen!$F7,2!$E:$F,2,FALSE)))</f>
        <v>0</v>
      </c>
      <c r="E5" s="2">
        <f>IF(ISERROR(VLOOKUP(Ploegen!$F7,3!$E:$F,2,FALSE)),IF(ISERROR(VLOOKUP(Ploegen!$F7,3!$I:$J,2,FALSE)),"",IF(VLOOKUP(Ploegen!$F7,3!$I:$J,2,FALSE)="","",VLOOKUP(Ploegen!$F7,3!$I:$J,2,FALSE))),IF(VLOOKUP(Ploegen!$F7,3!$E:$F,2,FALSE)="","",VLOOKUP(Ploegen!$F7,3!$E:$F,2,FALSE)))</f>
        <v>0</v>
      </c>
      <c r="F5" s="2">
        <f>IF(ISERROR(VLOOKUP(Ploegen!$F7,4!$E:$F,2,FALSE)),IF(ISERROR(VLOOKUP(Ploegen!$F7,4!$I:$J,2,FALSE)),"",IF(VLOOKUP(Ploegen!$F7,4!$I:$J,2,FALSE)="","",VLOOKUP(Ploegen!$F7,4!$I:$J,2,FALSE))),IF(VLOOKUP(Ploegen!$F7,4!$E:$F,2,FALSE)="","",VLOOKUP(Ploegen!$F7,4!$E:$F,2,FALSE)))</f>
        <v>0</v>
      </c>
      <c r="G5" s="2">
        <f>IF(ISERROR(VLOOKUP(Ploegen!$F7,5!$E:$F,2,FALSE)),IF(ISERROR(VLOOKUP(Ploegen!$F7,5!$I:$J,2,FALSE)),"",IF(VLOOKUP(Ploegen!$F7,5!$I:$J,2,FALSE)="","",VLOOKUP(Ploegen!$F7,5!$I:$J,2,FALSE))),IF(VLOOKUP(Ploegen!$F7,5!$E:$F,2,FALSE)="","",VLOOKUP(Ploegen!$F7,5!$E:$F,2,FALSE)))</f>
        <v>0</v>
      </c>
      <c r="H5" s="2">
        <f>IF(ISERROR(VLOOKUP(Ploegen!$F7,6!$E:$F,2,FALSE)),IF(ISERROR(VLOOKUP(Ploegen!$F7,6!$I:$J,2,FALSE)),"",IF(VLOOKUP(Ploegen!$F7,6!$I:$J,2,FALSE)="","",VLOOKUP(Ploegen!$F7,6!$I:$J,2,FALSE))),IF(VLOOKUP(Ploegen!$F7,6!$E:$F,2,FALSE)="","",VLOOKUP(Ploegen!$F7,6!$E:$F,2,FALSE)))</f>
        <v>0</v>
      </c>
      <c r="I5" s="2">
        <f>IF(ISERROR(VLOOKUP(Ploegen!$F7,7!$E:$F,2,FALSE)),IF(ISERROR(VLOOKUP(Ploegen!$F7,7!$I:$J,2,FALSE)),"",IF(VLOOKUP(Ploegen!$F7,7!$I:$J,2,FALSE)="","",VLOOKUP(Ploegen!$F7,7!$I:$J,2,FALSE))),IF(VLOOKUP(Ploegen!$F7,7!$E:$F,2,FALSE)="","",VLOOKUP(Ploegen!$F7,7!$E:$F,2,FALSE)))</f>
      </c>
      <c r="J5" s="2">
        <f t="shared" si="0"/>
        <v>0</v>
      </c>
    </row>
    <row r="6" spans="1:10" ht="12.75">
      <c r="A6" s="11" t="e">
        <f>IF(Ploegen!A8&lt;&gt;"",Ploegen!A8,"")</f>
        <v>#N/A</v>
      </c>
      <c r="B6" t="str">
        <f>CONCATENATE(Ploegen!$F8," (",Ploegen!$B8,")")</f>
        <v> ()</v>
      </c>
      <c r="C6" s="2">
        <f>IF(ISERROR(VLOOKUP(Ploegen!$F8,1!$E:$F,2,FALSE)),IF(ISERROR(VLOOKUP(Ploegen!$F8,1!$I:$J,2,FALSE)),"",IF(VLOOKUP(Ploegen!$F8,1!$I:$J,2,FALSE)="","",VLOOKUP(Ploegen!$F8,1!$I:$J,2,FALSE))),IF(VLOOKUP(Ploegen!$F8,1!$E:$F,2,FALSE)="","",VLOOKUP(Ploegen!$F8,1!$E:$F,2,FALSE)))</f>
      </c>
      <c r="D6" s="2">
        <f>IF(ISERROR(VLOOKUP(Ploegen!$F8,2!$E:$F,2,FALSE)),IF(ISERROR(VLOOKUP(Ploegen!$F8,2!$I:$J,2,FALSE)),"",IF(VLOOKUP(Ploegen!$F8,2!$I:$J,2,FALSE)="","",VLOOKUP(Ploegen!$F8,2!$I:$J,2,FALSE))),IF(VLOOKUP(Ploegen!$F8,2!$E:$F,2,FALSE)="","",VLOOKUP(Ploegen!$F8,2!$E:$F,2,FALSE)))</f>
      </c>
      <c r="E6" s="2">
        <f>IF(ISERROR(VLOOKUP(Ploegen!$F8,3!$E:$F,2,FALSE)),IF(ISERROR(VLOOKUP(Ploegen!$F8,3!$I:$J,2,FALSE)),"",IF(VLOOKUP(Ploegen!$F8,3!$I:$J,2,FALSE)="","",VLOOKUP(Ploegen!$F8,3!$I:$J,2,FALSE))),IF(VLOOKUP(Ploegen!$F8,3!$E:$F,2,FALSE)="","",VLOOKUP(Ploegen!$F8,3!$E:$F,2,FALSE)))</f>
      </c>
      <c r="F6" s="2">
        <f>IF(ISERROR(VLOOKUP(Ploegen!$F8,4!$E:$F,2,FALSE)),IF(ISERROR(VLOOKUP(Ploegen!$F8,4!$I:$J,2,FALSE)),"",IF(VLOOKUP(Ploegen!$F8,4!$I:$J,2,FALSE)="","",VLOOKUP(Ploegen!$F8,4!$I:$J,2,FALSE))),IF(VLOOKUP(Ploegen!$F8,4!$E:$F,2,FALSE)="","",VLOOKUP(Ploegen!$F8,4!$E:$F,2,FALSE)))</f>
      </c>
      <c r="G6" s="2">
        <f>IF(ISERROR(VLOOKUP(Ploegen!$F8,5!$E:$F,2,FALSE)),IF(ISERROR(VLOOKUP(Ploegen!$F8,5!$I:$J,2,FALSE)),"",IF(VLOOKUP(Ploegen!$F8,5!$I:$J,2,FALSE)="","",VLOOKUP(Ploegen!$F8,5!$I:$J,2,FALSE))),IF(VLOOKUP(Ploegen!$F8,5!$E:$F,2,FALSE)="","",VLOOKUP(Ploegen!$F8,5!$E:$F,2,FALSE)))</f>
      </c>
      <c r="H6" s="2">
        <f>IF(ISERROR(VLOOKUP(Ploegen!$F8,6!$E:$F,2,FALSE)),IF(ISERROR(VLOOKUP(Ploegen!$F8,6!$I:$J,2,FALSE)),"",IF(VLOOKUP(Ploegen!$F8,6!$I:$J,2,FALSE)="","",VLOOKUP(Ploegen!$F8,6!$I:$J,2,FALSE))),IF(VLOOKUP(Ploegen!$F8,6!$E:$F,2,FALSE)="","",VLOOKUP(Ploegen!$F8,6!$E:$F,2,FALSE)))</f>
      </c>
      <c r="I6" s="2">
        <f>IF(ISERROR(VLOOKUP(Ploegen!$F8,7!$E:$F,2,FALSE)),IF(ISERROR(VLOOKUP(Ploegen!$F8,7!$I:$J,2,FALSE)),"",IF(VLOOKUP(Ploegen!$F8,7!$I:$J,2,FALSE)="","",VLOOKUP(Ploegen!$F8,7!$I:$J,2,FALSE))),IF(VLOOKUP(Ploegen!$F8,7!$E:$F,2,FALSE)="","",VLOOKUP(Ploegen!$F8,7!$E:$F,2,FALSE)))</f>
      </c>
      <c r="J6" s="2">
        <f t="shared" si="0"/>
        <v>0</v>
      </c>
    </row>
    <row r="7" spans="1:10" ht="12.75">
      <c r="A7" s="11" t="e">
        <f>IF(Ploegen!A9&lt;&gt;"",Ploegen!A9,"")</f>
        <v>#N/A</v>
      </c>
      <c r="B7" t="str">
        <f>CONCATENATE(Ploegen!$F9," (",Ploegen!$B9,")")</f>
        <v> ()</v>
      </c>
      <c r="C7" s="2">
        <f>IF(ISERROR(VLOOKUP(Ploegen!$F9,1!$E:$F,2,FALSE)),IF(ISERROR(VLOOKUP(Ploegen!$F9,1!$I:$J,2,FALSE)),"",IF(VLOOKUP(Ploegen!$F9,1!$I:$J,2,FALSE)="","",VLOOKUP(Ploegen!$F9,1!$I:$J,2,FALSE))),IF(VLOOKUP(Ploegen!$F9,1!$E:$F,2,FALSE)="","",VLOOKUP(Ploegen!$F9,1!$E:$F,2,FALSE)))</f>
      </c>
      <c r="D7" s="2">
        <f>IF(ISERROR(VLOOKUP(Ploegen!$F9,2!$E:$F,2,FALSE)),IF(ISERROR(VLOOKUP(Ploegen!$F9,2!$I:$J,2,FALSE)),"",IF(VLOOKUP(Ploegen!$F9,2!$I:$J,2,FALSE)="","",VLOOKUP(Ploegen!$F9,2!$I:$J,2,FALSE))),IF(VLOOKUP(Ploegen!$F9,2!$E:$F,2,FALSE)="","",VLOOKUP(Ploegen!$F9,2!$E:$F,2,FALSE)))</f>
      </c>
      <c r="E7" s="2">
        <f>IF(ISERROR(VLOOKUP(Ploegen!$F9,3!$E:$F,2,FALSE)),IF(ISERROR(VLOOKUP(Ploegen!$F9,3!$I:$J,2,FALSE)),"",IF(VLOOKUP(Ploegen!$F9,3!$I:$J,2,FALSE)="","",VLOOKUP(Ploegen!$F9,3!$I:$J,2,FALSE))),IF(VLOOKUP(Ploegen!$F9,3!$E:$F,2,FALSE)="","",VLOOKUP(Ploegen!$F9,3!$E:$F,2,FALSE)))</f>
      </c>
      <c r="F7" s="2">
        <f>IF(ISERROR(VLOOKUP(Ploegen!$F9,4!$E:$F,2,FALSE)),IF(ISERROR(VLOOKUP(Ploegen!$F9,4!$I:$J,2,FALSE)),"",IF(VLOOKUP(Ploegen!$F9,4!$I:$J,2,FALSE)="","",VLOOKUP(Ploegen!$F9,4!$I:$J,2,FALSE))),IF(VLOOKUP(Ploegen!$F9,4!$E:$F,2,FALSE)="","",VLOOKUP(Ploegen!$F9,4!$E:$F,2,FALSE)))</f>
      </c>
      <c r="G7" s="2">
        <f>IF(ISERROR(VLOOKUP(Ploegen!$F9,5!$E:$F,2,FALSE)),IF(ISERROR(VLOOKUP(Ploegen!$F9,5!$I:$J,2,FALSE)),"",IF(VLOOKUP(Ploegen!$F9,5!$I:$J,2,FALSE)="","",VLOOKUP(Ploegen!$F9,5!$I:$J,2,FALSE))),IF(VLOOKUP(Ploegen!$F9,5!$E:$F,2,FALSE)="","",VLOOKUP(Ploegen!$F9,5!$E:$F,2,FALSE)))</f>
      </c>
      <c r="H7" s="2">
        <f>IF(ISERROR(VLOOKUP(Ploegen!$F9,6!$E:$F,2,FALSE)),IF(ISERROR(VLOOKUP(Ploegen!$F9,6!$I:$J,2,FALSE)),"",IF(VLOOKUP(Ploegen!$F9,6!$I:$J,2,FALSE)="","",VLOOKUP(Ploegen!$F9,6!$I:$J,2,FALSE))),IF(VLOOKUP(Ploegen!$F9,6!$E:$F,2,FALSE)="","",VLOOKUP(Ploegen!$F9,6!$E:$F,2,FALSE)))</f>
      </c>
      <c r="I7" s="2">
        <f>IF(ISERROR(VLOOKUP(Ploegen!$F9,7!$E:$F,2,FALSE)),IF(ISERROR(VLOOKUP(Ploegen!$F9,7!$I:$J,2,FALSE)),"",IF(VLOOKUP(Ploegen!$F9,7!$I:$J,2,FALSE)="","",VLOOKUP(Ploegen!$F9,7!$I:$J,2,FALSE))),IF(VLOOKUP(Ploegen!$F9,7!$E:$F,2,FALSE)="","",VLOOKUP(Ploegen!$F9,7!$E:$F,2,FALSE)))</f>
      </c>
      <c r="J7" s="2">
        <f t="shared" si="0"/>
        <v>0</v>
      </c>
    </row>
    <row r="8" spans="1:10" ht="12.75">
      <c r="A8" s="11" t="e">
        <f>IF(Ploegen!A10&lt;&gt;"",Ploegen!A10,"")</f>
        <v>#N/A</v>
      </c>
      <c r="B8" t="str">
        <f>CONCATENATE(Ploegen!$F10," (",Ploegen!$B10,")")</f>
        <v> ()</v>
      </c>
      <c r="C8" s="2">
        <f>IF(ISERROR(VLOOKUP(Ploegen!$F10,1!$E:$F,2,FALSE)),IF(ISERROR(VLOOKUP(Ploegen!$F10,1!$I:$J,2,FALSE)),"",IF(VLOOKUP(Ploegen!$F10,1!$I:$J,2,FALSE)="","",VLOOKUP(Ploegen!$F10,1!$I:$J,2,FALSE))),IF(VLOOKUP(Ploegen!$F10,1!$E:$F,2,FALSE)="","",VLOOKUP(Ploegen!$F10,1!$E:$F,2,FALSE)))</f>
      </c>
      <c r="D8" s="2">
        <f>IF(ISERROR(VLOOKUP(Ploegen!$F10,2!$E:$F,2,FALSE)),IF(ISERROR(VLOOKUP(Ploegen!$F10,2!$I:$J,2,FALSE)),"",IF(VLOOKUP(Ploegen!$F10,2!$I:$J,2,FALSE)="","",VLOOKUP(Ploegen!$F10,2!$I:$J,2,FALSE))),IF(VLOOKUP(Ploegen!$F10,2!$E:$F,2,FALSE)="","",VLOOKUP(Ploegen!$F10,2!$E:$F,2,FALSE)))</f>
      </c>
      <c r="E8" s="2">
        <f>IF(ISERROR(VLOOKUP(Ploegen!$F10,3!$E:$F,2,FALSE)),IF(ISERROR(VLOOKUP(Ploegen!$F10,3!$I:$J,2,FALSE)),"",IF(VLOOKUP(Ploegen!$F10,3!$I:$J,2,FALSE)="","",VLOOKUP(Ploegen!$F10,3!$I:$J,2,FALSE))),IF(VLOOKUP(Ploegen!$F10,3!$E:$F,2,FALSE)="","",VLOOKUP(Ploegen!$F10,3!$E:$F,2,FALSE)))</f>
      </c>
      <c r="F8" s="2">
        <f>IF(ISERROR(VLOOKUP(Ploegen!$F10,4!$E:$F,2,FALSE)),IF(ISERROR(VLOOKUP(Ploegen!$F10,4!$I:$J,2,FALSE)),"",IF(VLOOKUP(Ploegen!$F10,4!$I:$J,2,FALSE)="","",VLOOKUP(Ploegen!$F10,4!$I:$J,2,FALSE))),IF(VLOOKUP(Ploegen!$F10,4!$E:$F,2,FALSE)="","",VLOOKUP(Ploegen!$F10,4!$E:$F,2,FALSE)))</f>
      </c>
      <c r="G8" s="2">
        <f>IF(ISERROR(VLOOKUP(Ploegen!$F10,5!$E:$F,2,FALSE)),IF(ISERROR(VLOOKUP(Ploegen!$F10,5!$I:$J,2,FALSE)),"",IF(VLOOKUP(Ploegen!$F10,5!$I:$J,2,FALSE)="","",VLOOKUP(Ploegen!$F10,5!$I:$J,2,FALSE))),IF(VLOOKUP(Ploegen!$F10,5!$E:$F,2,FALSE)="","",VLOOKUP(Ploegen!$F10,5!$E:$F,2,FALSE)))</f>
      </c>
      <c r="H8" s="2">
        <f>IF(ISERROR(VLOOKUP(Ploegen!$F10,6!$E:$F,2,FALSE)),IF(ISERROR(VLOOKUP(Ploegen!$F10,6!$I:$J,2,FALSE)),"",IF(VLOOKUP(Ploegen!$F10,6!$I:$J,2,FALSE)="","",VLOOKUP(Ploegen!$F10,6!$I:$J,2,FALSE))),IF(VLOOKUP(Ploegen!$F10,6!$E:$F,2,FALSE)="","",VLOOKUP(Ploegen!$F10,6!$E:$F,2,FALSE)))</f>
      </c>
      <c r="I8" s="2">
        <f>IF(ISERROR(VLOOKUP(Ploegen!$F10,7!$E:$F,2,FALSE)),IF(ISERROR(VLOOKUP(Ploegen!$F10,7!$I:$J,2,FALSE)),"",IF(VLOOKUP(Ploegen!$F10,7!$I:$J,2,FALSE)="","",VLOOKUP(Ploegen!$F10,7!$I:$J,2,FALSE))),IF(VLOOKUP(Ploegen!$F10,7!$E:$F,2,FALSE)="","",VLOOKUP(Ploegen!$F10,7!$E:$F,2,FALSE)))</f>
      </c>
      <c r="J8" s="2">
        <f t="shared" si="0"/>
        <v>0</v>
      </c>
    </row>
    <row r="9" spans="1:10" ht="12.75">
      <c r="A9" s="11" t="e">
        <f>IF(Ploegen!A11&lt;&gt;"",Ploegen!A11,"")</f>
        <v>#N/A</v>
      </c>
      <c r="B9" t="str">
        <f>CONCATENATE(Ploegen!$F11," (",Ploegen!$B11,")")</f>
        <v> ()</v>
      </c>
      <c r="C9" s="2">
        <f>IF(ISERROR(VLOOKUP(Ploegen!$F11,1!$E:$F,2,FALSE)),IF(ISERROR(VLOOKUP(Ploegen!$F11,1!$I:$J,2,FALSE)),"",IF(VLOOKUP(Ploegen!$F11,1!$I:$J,2,FALSE)="","",VLOOKUP(Ploegen!$F11,1!$I:$J,2,FALSE))),IF(VLOOKUP(Ploegen!$F11,1!$E:$F,2,FALSE)="","",VLOOKUP(Ploegen!$F11,1!$E:$F,2,FALSE)))</f>
      </c>
      <c r="D9" s="2">
        <f>IF(ISERROR(VLOOKUP(Ploegen!$F11,2!$E:$F,2,FALSE)),IF(ISERROR(VLOOKUP(Ploegen!$F11,2!$I:$J,2,FALSE)),"",IF(VLOOKUP(Ploegen!$F11,2!$I:$J,2,FALSE)="","",VLOOKUP(Ploegen!$F11,2!$I:$J,2,FALSE))),IF(VLOOKUP(Ploegen!$F11,2!$E:$F,2,FALSE)="","",VLOOKUP(Ploegen!$F11,2!$E:$F,2,FALSE)))</f>
      </c>
      <c r="E9" s="2">
        <f>IF(ISERROR(VLOOKUP(Ploegen!$F11,3!$E:$F,2,FALSE)),IF(ISERROR(VLOOKUP(Ploegen!$F11,3!$I:$J,2,FALSE)),"",IF(VLOOKUP(Ploegen!$F11,3!$I:$J,2,FALSE)="","",VLOOKUP(Ploegen!$F11,3!$I:$J,2,FALSE))),IF(VLOOKUP(Ploegen!$F11,3!$E:$F,2,FALSE)="","",VLOOKUP(Ploegen!$F11,3!$E:$F,2,FALSE)))</f>
      </c>
      <c r="F9" s="2">
        <f>IF(ISERROR(VLOOKUP(Ploegen!$F11,4!$E:$F,2,FALSE)),IF(ISERROR(VLOOKUP(Ploegen!$F11,4!$I:$J,2,FALSE)),"",IF(VLOOKUP(Ploegen!$F11,4!$I:$J,2,FALSE)="","",VLOOKUP(Ploegen!$F11,4!$I:$J,2,FALSE))),IF(VLOOKUP(Ploegen!$F11,4!$E:$F,2,FALSE)="","",VLOOKUP(Ploegen!$F11,4!$E:$F,2,FALSE)))</f>
      </c>
      <c r="G9" s="2">
        <f>IF(ISERROR(VLOOKUP(Ploegen!$F11,5!$E:$F,2,FALSE)),IF(ISERROR(VLOOKUP(Ploegen!$F11,5!$I:$J,2,FALSE)),"",IF(VLOOKUP(Ploegen!$F11,5!$I:$J,2,FALSE)="","",VLOOKUP(Ploegen!$F11,5!$I:$J,2,FALSE))),IF(VLOOKUP(Ploegen!$F11,5!$E:$F,2,FALSE)="","",VLOOKUP(Ploegen!$F11,5!$E:$F,2,FALSE)))</f>
      </c>
      <c r="H9" s="2">
        <f>IF(ISERROR(VLOOKUP(Ploegen!$F11,6!$E:$F,2,FALSE)),IF(ISERROR(VLOOKUP(Ploegen!$F11,6!$I:$J,2,FALSE)),"",IF(VLOOKUP(Ploegen!$F11,6!$I:$J,2,FALSE)="","",VLOOKUP(Ploegen!$F11,6!$I:$J,2,FALSE))),IF(VLOOKUP(Ploegen!$F11,6!$E:$F,2,FALSE)="","",VLOOKUP(Ploegen!$F11,6!$E:$F,2,FALSE)))</f>
      </c>
      <c r="I9" s="2">
        <f>IF(ISERROR(VLOOKUP(Ploegen!$F11,7!$E:$F,2,FALSE)),IF(ISERROR(VLOOKUP(Ploegen!$F11,7!$I:$J,2,FALSE)),"",IF(VLOOKUP(Ploegen!$F11,7!$I:$J,2,FALSE)="","",VLOOKUP(Ploegen!$F11,7!$I:$J,2,FALSE))),IF(VLOOKUP(Ploegen!$F11,7!$E:$F,2,FALSE)="","",VLOOKUP(Ploegen!$F11,7!$E:$F,2,FALSE)))</f>
      </c>
      <c r="J9" s="2">
        <f t="shared" si="0"/>
        <v>0</v>
      </c>
    </row>
    <row r="10" spans="1:10" ht="12.75">
      <c r="A10" s="11" t="e">
        <f>IF(Ploegen!A12&lt;&gt;"",Ploegen!A12,"")</f>
        <v>#N/A</v>
      </c>
      <c r="B10" t="str">
        <f>CONCATENATE(Ploegen!$F12," (",Ploegen!$B12,")")</f>
        <v> ()</v>
      </c>
      <c r="C10" s="2">
        <f>IF(ISERROR(VLOOKUP(Ploegen!$F12,1!$E:$F,2,FALSE)),IF(ISERROR(VLOOKUP(Ploegen!$F12,1!$I:$J,2,FALSE)),"",IF(VLOOKUP(Ploegen!$F12,1!$I:$J,2,FALSE)="","",VLOOKUP(Ploegen!$F12,1!$I:$J,2,FALSE))),IF(VLOOKUP(Ploegen!$F12,1!$E:$F,2,FALSE)="","",VLOOKUP(Ploegen!$F12,1!$E:$F,2,FALSE)))</f>
      </c>
      <c r="D10" s="2">
        <f>IF(ISERROR(VLOOKUP(Ploegen!$F12,2!$E:$F,2,FALSE)),IF(ISERROR(VLOOKUP(Ploegen!$F12,2!$I:$J,2,FALSE)),"",IF(VLOOKUP(Ploegen!$F12,2!$I:$J,2,FALSE)="","",VLOOKUP(Ploegen!$F12,2!$I:$J,2,FALSE))),IF(VLOOKUP(Ploegen!$F12,2!$E:$F,2,FALSE)="","",VLOOKUP(Ploegen!$F12,2!$E:$F,2,FALSE)))</f>
      </c>
      <c r="E10" s="2">
        <f>IF(ISERROR(VLOOKUP(Ploegen!$F12,3!$E:$F,2,FALSE)),IF(ISERROR(VLOOKUP(Ploegen!$F12,3!$I:$J,2,FALSE)),"",IF(VLOOKUP(Ploegen!$F12,3!$I:$J,2,FALSE)="","",VLOOKUP(Ploegen!$F12,3!$I:$J,2,FALSE))),IF(VLOOKUP(Ploegen!$F12,3!$E:$F,2,FALSE)="","",VLOOKUP(Ploegen!$F12,3!$E:$F,2,FALSE)))</f>
      </c>
      <c r="F10" s="2">
        <f>IF(ISERROR(VLOOKUP(Ploegen!$F12,4!$E:$F,2,FALSE)),IF(ISERROR(VLOOKUP(Ploegen!$F12,4!$I:$J,2,FALSE)),"",IF(VLOOKUP(Ploegen!$F12,4!$I:$J,2,FALSE)="","",VLOOKUP(Ploegen!$F12,4!$I:$J,2,FALSE))),IF(VLOOKUP(Ploegen!$F12,4!$E:$F,2,FALSE)="","",VLOOKUP(Ploegen!$F12,4!$E:$F,2,FALSE)))</f>
      </c>
      <c r="G10" s="2">
        <f>IF(ISERROR(VLOOKUP(Ploegen!$F12,5!$E:$F,2,FALSE)),IF(ISERROR(VLOOKUP(Ploegen!$F12,5!$I:$J,2,FALSE)),"",IF(VLOOKUP(Ploegen!$F12,5!$I:$J,2,FALSE)="","",VLOOKUP(Ploegen!$F12,5!$I:$J,2,FALSE))),IF(VLOOKUP(Ploegen!$F12,5!$E:$F,2,FALSE)="","",VLOOKUP(Ploegen!$F12,5!$E:$F,2,FALSE)))</f>
      </c>
      <c r="H10" s="2">
        <f>IF(ISERROR(VLOOKUP(Ploegen!$F12,6!$E:$F,2,FALSE)),IF(ISERROR(VLOOKUP(Ploegen!$F12,6!$I:$J,2,FALSE)),"",IF(VLOOKUP(Ploegen!$F12,6!$I:$J,2,FALSE)="","",VLOOKUP(Ploegen!$F12,6!$I:$J,2,FALSE))),IF(VLOOKUP(Ploegen!$F12,6!$E:$F,2,FALSE)="","",VLOOKUP(Ploegen!$F12,6!$E:$F,2,FALSE)))</f>
      </c>
      <c r="I10" s="2">
        <f>IF(ISERROR(VLOOKUP(Ploegen!$F12,7!$E:$F,2,FALSE)),IF(ISERROR(VLOOKUP(Ploegen!$F12,7!$I:$J,2,FALSE)),"",IF(VLOOKUP(Ploegen!$F12,7!$I:$J,2,FALSE)="","",VLOOKUP(Ploegen!$F12,7!$I:$J,2,FALSE))),IF(VLOOKUP(Ploegen!$F12,7!$E:$F,2,FALSE)="","",VLOOKUP(Ploegen!$F12,7!$E:$F,2,FALSE)))</f>
      </c>
      <c r="J10" s="2">
        <f t="shared" si="0"/>
        <v>0</v>
      </c>
    </row>
    <row r="11" spans="1:10" ht="12.75">
      <c r="A11" s="11" t="e">
        <f>IF(Ploegen!A13&lt;&gt;"",Ploegen!A13,"")</f>
        <v>#N/A</v>
      </c>
      <c r="B11" t="str">
        <f>CONCATENATE(Ploegen!$F13," (",Ploegen!$B13,")")</f>
        <v> ()</v>
      </c>
      <c r="C11" s="2">
        <f>IF(ISERROR(VLOOKUP(Ploegen!$F13,1!$E:$F,2,FALSE)),IF(ISERROR(VLOOKUP(Ploegen!$F13,1!$I:$J,2,FALSE)),"",IF(VLOOKUP(Ploegen!$F13,1!$I:$J,2,FALSE)="","",VLOOKUP(Ploegen!$F13,1!$I:$J,2,FALSE))),IF(VLOOKUP(Ploegen!$F13,1!$E:$F,2,FALSE)="","",VLOOKUP(Ploegen!$F13,1!$E:$F,2,FALSE)))</f>
      </c>
      <c r="D11" s="2">
        <f>IF(ISERROR(VLOOKUP(Ploegen!$F13,2!$E:$F,2,FALSE)),IF(ISERROR(VLOOKUP(Ploegen!$F13,2!$I:$J,2,FALSE)),"",IF(VLOOKUP(Ploegen!$F13,2!$I:$J,2,FALSE)="","",VLOOKUP(Ploegen!$F13,2!$I:$J,2,FALSE))),IF(VLOOKUP(Ploegen!$F13,2!$E:$F,2,FALSE)="","",VLOOKUP(Ploegen!$F13,2!$E:$F,2,FALSE)))</f>
      </c>
      <c r="E11" s="2">
        <f>IF(ISERROR(VLOOKUP(Ploegen!$F13,3!$E:$F,2,FALSE)),IF(ISERROR(VLOOKUP(Ploegen!$F13,3!$I:$J,2,FALSE)),"",IF(VLOOKUP(Ploegen!$F13,3!$I:$J,2,FALSE)="","",VLOOKUP(Ploegen!$F13,3!$I:$J,2,FALSE))),IF(VLOOKUP(Ploegen!$F13,3!$E:$F,2,FALSE)="","",VLOOKUP(Ploegen!$F13,3!$E:$F,2,FALSE)))</f>
      </c>
      <c r="F11" s="2">
        <f>IF(ISERROR(VLOOKUP(Ploegen!$F13,4!$E:$F,2,FALSE)),IF(ISERROR(VLOOKUP(Ploegen!$F13,4!$I:$J,2,FALSE)),"",IF(VLOOKUP(Ploegen!$F13,4!$I:$J,2,FALSE)="","",VLOOKUP(Ploegen!$F13,4!$I:$J,2,FALSE))),IF(VLOOKUP(Ploegen!$F13,4!$E:$F,2,FALSE)="","",VLOOKUP(Ploegen!$F13,4!$E:$F,2,FALSE)))</f>
      </c>
      <c r="G11" s="2">
        <f>IF(ISERROR(VLOOKUP(Ploegen!$F13,5!$E:$F,2,FALSE)),IF(ISERROR(VLOOKUP(Ploegen!$F13,5!$I:$J,2,FALSE)),"",IF(VLOOKUP(Ploegen!$F13,5!$I:$J,2,FALSE)="","",VLOOKUP(Ploegen!$F13,5!$I:$J,2,FALSE))),IF(VLOOKUP(Ploegen!$F13,5!$E:$F,2,FALSE)="","",VLOOKUP(Ploegen!$F13,5!$E:$F,2,FALSE)))</f>
      </c>
      <c r="H11" s="2">
        <f>IF(ISERROR(VLOOKUP(Ploegen!$F13,6!$E:$F,2,FALSE)),IF(ISERROR(VLOOKUP(Ploegen!$F13,6!$I:$J,2,FALSE)),"",IF(VLOOKUP(Ploegen!$F13,6!$I:$J,2,FALSE)="","",VLOOKUP(Ploegen!$F13,6!$I:$J,2,FALSE))),IF(VLOOKUP(Ploegen!$F13,6!$E:$F,2,FALSE)="","",VLOOKUP(Ploegen!$F13,6!$E:$F,2,FALSE)))</f>
      </c>
      <c r="I11" s="2">
        <f>IF(ISERROR(VLOOKUP(Ploegen!$F13,7!$E:$F,2,FALSE)),IF(ISERROR(VLOOKUP(Ploegen!$F13,7!$I:$J,2,FALSE)),"",IF(VLOOKUP(Ploegen!$F13,7!$I:$J,2,FALSE)="","",VLOOKUP(Ploegen!$F13,7!$I:$J,2,FALSE))),IF(VLOOKUP(Ploegen!$F13,7!$E:$F,2,FALSE)="","",VLOOKUP(Ploegen!$F13,7!$E:$F,2,FALSE)))</f>
      </c>
      <c r="J11" s="2">
        <f t="shared" si="0"/>
        <v>0</v>
      </c>
    </row>
  </sheetData>
  <sheetProtection/>
  <printOptions/>
  <pageMargins left="0.75" right="0.75" top="1" bottom="1" header="0.5" footer="0.5"/>
  <pageSetup horizontalDpi="600" verticalDpi="600" orientation="portrait" paperSize="9" r:id="rId1"/>
  <headerFooter alignWithMargins="0">
    <oddHeader>&amp;C&amp;"Arial,Bold"&amp;16&amp;UIndividuele uitslagen &amp;A</oddHeader>
  </headerFooter>
</worksheet>
</file>

<file path=xl/worksheets/sheet18.xml><?xml version="1.0" encoding="utf-8"?>
<worksheet xmlns="http://schemas.openxmlformats.org/spreadsheetml/2006/main" xmlns:r="http://schemas.openxmlformats.org/officeDocument/2006/relationships">
  <dimension ref="A1:I7"/>
  <sheetViews>
    <sheetView zoomScalePageLayoutView="0" workbookViewId="0" topLeftCell="A1">
      <pane ySplit="3" topLeftCell="A4" activePane="bottomLeft" state="frozen"/>
      <selection pane="topLeft" activeCell="A4" sqref="A4"/>
      <selection pane="bottomLeft" activeCell="A1" sqref="A1"/>
    </sheetView>
  </sheetViews>
  <sheetFormatPr defaultColWidth="9.140625" defaultRowHeight="12.75"/>
  <cols>
    <col min="1" max="1" width="4.421875" style="0" bestFit="1" customWidth="1"/>
    <col min="2" max="2" width="31.421875" style="0" bestFit="1" customWidth="1"/>
    <col min="3" max="8" width="5.8515625" style="2" customWidth="1"/>
    <col min="9" max="9" width="5.00390625" style="0" bestFit="1" customWidth="1"/>
    <col min="11" max="11" width="6.57421875" style="0" bestFit="1" customWidth="1"/>
    <col min="12" max="12" width="4.140625" style="0" bestFit="1" customWidth="1"/>
  </cols>
  <sheetData>
    <row r="1" ht="24">
      <c r="B1" s="32" t="str">
        <f>CONCATENATE("Stand na ronde ",Paringen!$I$8)</f>
        <v>Stand na ronde 6</v>
      </c>
    </row>
    <row r="3" spans="1:9" ht="12.75">
      <c r="A3" s="10" t="s">
        <v>5</v>
      </c>
      <c r="B3" s="1" t="s">
        <v>35</v>
      </c>
      <c r="C3" s="12">
        <v>1</v>
      </c>
      <c r="D3" s="12">
        <v>2</v>
      </c>
      <c r="E3" s="12">
        <v>3</v>
      </c>
      <c r="F3" s="12">
        <v>4</v>
      </c>
      <c r="G3" s="12">
        <v>5</v>
      </c>
      <c r="H3" s="12">
        <v>6</v>
      </c>
      <c r="I3" s="12" t="s">
        <v>22</v>
      </c>
    </row>
    <row r="4" spans="1:9" ht="12.75">
      <c r="A4" s="11">
        <v>1</v>
      </c>
      <c r="B4" t="s">
        <v>83</v>
      </c>
      <c r="C4" s="2">
        <v>4</v>
      </c>
      <c r="D4" s="2">
        <v>4</v>
      </c>
      <c r="E4" s="2">
        <v>3</v>
      </c>
      <c r="F4" s="2">
        <v>4</v>
      </c>
      <c r="G4" s="2">
        <v>4</v>
      </c>
      <c r="H4" s="2">
        <v>4</v>
      </c>
      <c r="I4">
        <v>23</v>
      </c>
    </row>
    <row r="5" spans="1:9" ht="12.75">
      <c r="A5" s="11">
        <v>2</v>
      </c>
      <c r="B5" t="s">
        <v>76</v>
      </c>
      <c r="C5" s="2">
        <v>2</v>
      </c>
      <c r="D5" s="2">
        <v>2</v>
      </c>
      <c r="E5" s="2">
        <v>1</v>
      </c>
      <c r="F5" s="2">
        <v>0</v>
      </c>
      <c r="G5" s="2">
        <v>3</v>
      </c>
      <c r="H5" s="2">
        <v>3.5</v>
      </c>
      <c r="I5">
        <v>11.5</v>
      </c>
    </row>
    <row r="6" spans="1:9" ht="12.75">
      <c r="A6" s="11">
        <v>3</v>
      </c>
      <c r="B6" t="s">
        <v>77</v>
      </c>
      <c r="C6" s="2">
        <v>2</v>
      </c>
      <c r="D6" s="2">
        <v>2</v>
      </c>
      <c r="E6" s="2">
        <v>2</v>
      </c>
      <c r="F6" s="2">
        <v>3</v>
      </c>
      <c r="G6" s="2">
        <v>0</v>
      </c>
      <c r="H6" s="2">
        <v>0</v>
      </c>
      <c r="I6">
        <v>9</v>
      </c>
    </row>
    <row r="7" spans="1:9" ht="12.75">
      <c r="A7" s="11">
        <v>4</v>
      </c>
      <c r="B7" t="s">
        <v>84</v>
      </c>
      <c r="C7" s="2">
        <v>0</v>
      </c>
      <c r="D7" s="2">
        <v>0</v>
      </c>
      <c r="E7" s="2">
        <v>2</v>
      </c>
      <c r="F7" s="2">
        <v>1</v>
      </c>
      <c r="G7" s="2">
        <v>1</v>
      </c>
      <c r="H7" s="2">
        <v>0.5</v>
      </c>
      <c r="I7">
        <v>4.5</v>
      </c>
    </row>
  </sheetData>
  <sheetProtection/>
  <printOptions gridLines="1"/>
  <pageMargins left="0.7480314960629921" right="0.7480314960629921" top="0.984251968503937" bottom="0.984251968503937" header="0.5118110236220472" footer="0.5118110236220472"/>
  <pageSetup horizontalDpi="600" verticalDpi="600" orientation="portrait" paperSize="9" scale="98" r:id="rId1"/>
  <headerFooter alignWithMargins="0">
    <oddHeader>&amp;C&amp;"Arial,Vet"&amp;16Ploeguitslagen: voortschrijdingstabel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pane ySplit="3" topLeftCell="A4" activePane="bottomLeft" state="frozen"/>
      <selection pane="topLeft" activeCell="A1" sqref="A1"/>
      <selection pane="bottomLeft" activeCell="A7" sqref="A7"/>
    </sheetView>
  </sheetViews>
  <sheetFormatPr defaultColWidth="2.7109375" defaultRowHeight="12.75"/>
  <cols>
    <col min="1" max="1" width="4.421875" style="0" bestFit="1" customWidth="1"/>
    <col min="2" max="2" width="50.7109375" style="0" customWidth="1"/>
    <col min="3" max="8" width="5.8515625" style="2" customWidth="1"/>
    <col min="9" max="9" width="5.7109375" style="23" customWidth="1"/>
  </cols>
  <sheetData>
    <row r="1" ht="24">
      <c r="B1" s="32" t="str">
        <f>CONCATENATE("Stand na ronde ",Paringen!$I$8)</f>
        <v>Stand na ronde 6</v>
      </c>
    </row>
    <row r="3" spans="1:12" s="1" customFormat="1" ht="12.75">
      <c r="A3" s="10" t="s">
        <v>5</v>
      </c>
      <c r="B3" s="1" t="s">
        <v>35</v>
      </c>
      <c r="C3" s="12">
        <v>1</v>
      </c>
      <c r="D3" s="12">
        <v>2</v>
      </c>
      <c r="E3" s="12">
        <v>3</v>
      </c>
      <c r="F3" s="12">
        <v>4</v>
      </c>
      <c r="G3" s="12">
        <v>5</v>
      </c>
      <c r="H3" s="12">
        <v>6</v>
      </c>
      <c r="I3" s="12" t="s">
        <v>22</v>
      </c>
      <c r="K3"/>
      <c r="L3"/>
    </row>
    <row r="4" spans="1:9" ht="12.75">
      <c r="A4" s="11">
        <v>1</v>
      </c>
      <c r="B4" t="s">
        <v>108</v>
      </c>
      <c r="C4" s="2">
        <v>1</v>
      </c>
      <c r="D4" s="2">
        <v>1</v>
      </c>
      <c r="E4" s="2">
        <v>0</v>
      </c>
      <c r="F4" s="2">
        <v>1</v>
      </c>
      <c r="G4" s="2">
        <v>1</v>
      </c>
      <c r="H4" s="2">
        <v>1</v>
      </c>
      <c r="I4" s="23">
        <v>5</v>
      </c>
    </row>
    <row r="5" spans="1:9" ht="12.75">
      <c r="A5" s="11"/>
      <c r="B5" t="s">
        <v>110</v>
      </c>
      <c r="C5" s="2">
        <v>1</v>
      </c>
      <c r="D5" s="2">
        <v>1</v>
      </c>
      <c r="E5" s="2">
        <v>1</v>
      </c>
      <c r="F5" s="2">
        <v>0</v>
      </c>
      <c r="G5" s="2">
        <v>1</v>
      </c>
      <c r="H5" s="2">
        <v>1</v>
      </c>
      <c r="I5" s="23">
        <v>5</v>
      </c>
    </row>
    <row r="6" spans="1:9" ht="12.75">
      <c r="A6" s="11">
        <v>3</v>
      </c>
      <c r="B6" t="s">
        <v>112</v>
      </c>
      <c r="C6" s="2">
        <v>0</v>
      </c>
      <c r="D6" s="2">
        <v>0</v>
      </c>
      <c r="E6" s="2">
        <v>0</v>
      </c>
      <c r="F6" s="2">
        <v>1</v>
      </c>
      <c r="G6" s="2">
        <v>0</v>
      </c>
      <c r="H6" s="2">
        <v>0</v>
      </c>
      <c r="I6" s="23">
        <v>1</v>
      </c>
    </row>
    <row r="7" spans="1:9" ht="12.75">
      <c r="A7" s="11"/>
      <c r="B7" t="s">
        <v>111</v>
      </c>
      <c r="C7" s="2">
        <v>0</v>
      </c>
      <c r="D7" s="2">
        <v>0</v>
      </c>
      <c r="E7" s="2">
        <v>1</v>
      </c>
      <c r="F7" s="2">
        <v>0</v>
      </c>
      <c r="G7" s="2">
        <v>0</v>
      </c>
      <c r="H7" s="2">
        <v>0</v>
      </c>
      <c r="I7" s="23">
        <v>1</v>
      </c>
    </row>
    <row r="8" ht="12.75">
      <c r="A8" s="11"/>
    </row>
    <row r="9" ht="12.75">
      <c r="A9" s="11"/>
    </row>
    <row r="10" ht="12.75">
      <c r="A10" s="11"/>
    </row>
    <row r="11" ht="12.75">
      <c r="A11" s="11"/>
    </row>
    <row r="12" ht="12.75">
      <c r="A12" s="11"/>
    </row>
    <row r="13" ht="12.75">
      <c r="A13" s="11"/>
    </row>
    <row r="14" ht="12.75">
      <c r="A14" s="11"/>
    </row>
    <row r="15" ht="12.75">
      <c r="A15" s="11"/>
    </row>
    <row r="16" spans="1:9" ht="12.75">
      <c r="A16" s="11"/>
      <c r="B16" s="31"/>
      <c r="C16" s="44"/>
      <c r="D16" s="44"/>
      <c r="E16" s="44"/>
      <c r="F16" s="44"/>
      <c r="G16" s="44"/>
      <c r="H16" s="44"/>
      <c r="I16" s="44"/>
    </row>
    <row r="17" ht="12.75">
      <c r="A17" s="11"/>
    </row>
    <row r="18" ht="12.75">
      <c r="A18" s="11"/>
    </row>
    <row r="19" ht="12.75">
      <c r="A19" s="11"/>
    </row>
    <row r="20" ht="12.75">
      <c r="A20" s="11"/>
    </row>
    <row r="21" ht="12.75">
      <c r="A21" s="11"/>
    </row>
    <row r="22" ht="12.75">
      <c r="A22" s="11"/>
    </row>
    <row r="44" spans="2:12" ht="12.75">
      <c r="B44" s="1"/>
      <c r="C44" s="12"/>
      <c r="D44" s="12"/>
      <c r="E44" s="12"/>
      <c r="F44" s="12"/>
      <c r="G44" s="12"/>
      <c r="H44" s="12"/>
      <c r="I44" s="22"/>
      <c r="K44" s="1"/>
      <c r="L44" s="1"/>
    </row>
  </sheetData>
  <sheetProtection/>
  <printOptions gridLines="1"/>
  <pageMargins left="0.7480314960629921" right="0.7480314960629921" top="0.984251968503937" bottom="0.984251968503937" header="0.5118110236220472" footer="0.5118110236220472"/>
  <pageSetup fitToHeight="1" fitToWidth="1" horizontalDpi="600" verticalDpi="600" orientation="portrait" paperSize="9" scale="91" r:id="rId1"/>
  <headerFooter alignWithMargins="0">
    <oddHeader>&amp;C&amp;"Arial,Vet"&amp;16&amp;UIndividuele uitslagen Bord 1</oddHeader>
  </headerFooter>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3">
      <selection activeCell="C16" sqref="C16"/>
    </sheetView>
  </sheetViews>
  <sheetFormatPr defaultColWidth="9.140625" defaultRowHeight="12.75"/>
  <cols>
    <col min="1" max="1" width="3.00390625" style="14" bestFit="1" customWidth="1"/>
    <col min="2" max="2" width="18.7109375" style="14" bestFit="1" customWidth="1"/>
    <col min="3" max="3" width="116.28125" style="16" bestFit="1" customWidth="1"/>
    <col min="4" max="16384" width="9.140625" style="14" customWidth="1"/>
  </cols>
  <sheetData>
    <row r="1" spans="2:3" ht="26.25">
      <c r="B1" s="14" t="s">
        <v>24</v>
      </c>
      <c r="C1" s="27" t="s">
        <v>47</v>
      </c>
    </row>
    <row r="4" spans="2:3" ht="12.75">
      <c r="B4" s="15" t="s">
        <v>18</v>
      </c>
      <c r="C4" s="18" t="s">
        <v>19</v>
      </c>
    </row>
    <row r="5" spans="1:3" ht="12.75">
      <c r="A5" s="14">
        <v>1</v>
      </c>
      <c r="B5" s="14" t="s">
        <v>20</v>
      </c>
      <c r="C5" s="16" t="s">
        <v>17</v>
      </c>
    </row>
    <row r="6" spans="1:3" ht="26.25">
      <c r="A6" s="14">
        <v>2</v>
      </c>
      <c r="B6" s="14" t="s">
        <v>20</v>
      </c>
      <c r="C6" s="16" t="s">
        <v>23</v>
      </c>
    </row>
    <row r="7" spans="1:3" ht="12.75" customHeight="1">
      <c r="A7" s="14">
        <v>3</v>
      </c>
      <c r="B7" s="14" t="s">
        <v>21</v>
      </c>
      <c r="C7" s="16" t="s">
        <v>39</v>
      </c>
    </row>
    <row r="8" spans="1:3" ht="26.25">
      <c r="A8" s="14">
        <v>4</v>
      </c>
      <c r="B8" s="17" t="s">
        <v>27</v>
      </c>
      <c r="C8" s="16" t="s">
        <v>25</v>
      </c>
    </row>
    <row r="9" spans="1:3" ht="39">
      <c r="A9" s="14">
        <v>5</v>
      </c>
      <c r="B9" s="19" t="s">
        <v>28</v>
      </c>
      <c r="C9" s="16" t="s">
        <v>26</v>
      </c>
    </row>
    <row r="10" spans="1:3" ht="26.25">
      <c r="A10" s="14">
        <v>6</v>
      </c>
      <c r="B10" s="17" t="s">
        <v>29</v>
      </c>
      <c r="C10" s="16" t="s">
        <v>30</v>
      </c>
    </row>
    <row r="11" spans="1:3" ht="12.75">
      <c r="A11" s="14">
        <v>7</v>
      </c>
      <c r="B11" s="17">
        <v>1</v>
      </c>
      <c r="C11" s="16" t="s">
        <v>31</v>
      </c>
    </row>
    <row r="12" spans="1:3" ht="26.25">
      <c r="A12" s="14">
        <v>8</v>
      </c>
      <c r="B12" s="14" t="s">
        <v>21</v>
      </c>
      <c r="C12" s="16" t="s">
        <v>33</v>
      </c>
    </row>
    <row r="13" spans="1:3" ht="26.25">
      <c r="A13" s="14">
        <v>9</v>
      </c>
      <c r="B13" s="14" t="s">
        <v>21</v>
      </c>
      <c r="C13" s="16" t="s">
        <v>32</v>
      </c>
    </row>
    <row r="14" spans="1:3" ht="26.25">
      <c r="A14" s="14">
        <v>10</v>
      </c>
      <c r="B14" s="14" t="s">
        <v>34</v>
      </c>
      <c r="C14" s="27" t="s">
        <v>40</v>
      </c>
    </row>
    <row r="17" spans="2:3" ht="12.75">
      <c r="B17" s="14" t="s">
        <v>41</v>
      </c>
      <c r="C17" s="27" t="s">
        <v>48</v>
      </c>
    </row>
    <row r="18" spans="2:3" ht="12.75">
      <c r="B18" s="14" t="s">
        <v>42</v>
      </c>
      <c r="C18" s="27" t="s">
        <v>55</v>
      </c>
    </row>
    <row r="19" spans="2:3" ht="12.75">
      <c r="B19" s="14" t="s">
        <v>43</v>
      </c>
      <c r="C19" s="27" t="s">
        <v>56</v>
      </c>
    </row>
    <row r="22" ht="12.75">
      <c r="C22" s="27" t="s">
        <v>53</v>
      </c>
    </row>
    <row r="23" ht="26.25">
      <c r="C23" s="27" t="s">
        <v>54</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pane ySplit="3" topLeftCell="A4" activePane="bottomLeft" state="frozen"/>
      <selection pane="topLeft" activeCell="A1" sqref="A1"/>
      <selection pane="bottomLeft" activeCell="A1" sqref="A1"/>
    </sheetView>
  </sheetViews>
  <sheetFormatPr defaultColWidth="2.7109375" defaultRowHeight="12.75"/>
  <cols>
    <col min="1" max="1" width="4.421875" style="0" bestFit="1" customWidth="1"/>
    <col min="2" max="2" width="50.7109375" style="0" customWidth="1"/>
    <col min="3" max="8" width="5.8515625" style="2" customWidth="1"/>
    <col min="9" max="9" width="5.7109375" style="23" customWidth="1"/>
  </cols>
  <sheetData>
    <row r="1" ht="24">
      <c r="B1" s="32" t="str">
        <f>CONCATENATE("Stand na ronde ",Paringen!$I$8)</f>
        <v>Stand na ronde 6</v>
      </c>
    </row>
    <row r="3" spans="1:12" s="1" customFormat="1" ht="12.75">
      <c r="A3" s="10" t="s">
        <v>5</v>
      </c>
      <c r="B3" s="1" t="s">
        <v>36</v>
      </c>
      <c r="C3" s="12">
        <v>1</v>
      </c>
      <c r="D3" s="12">
        <v>2</v>
      </c>
      <c r="E3" s="12">
        <v>3</v>
      </c>
      <c r="F3" s="12">
        <v>4</v>
      </c>
      <c r="G3" s="12">
        <v>5</v>
      </c>
      <c r="H3" s="12">
        <v>6</v>
      </c>
      <c r="I3" s="12" t="s">
        <v>22</v>
      </c>
      <c r="K3"/>
      <c r="L3"/>
    </row>
    <row r="4" spans="1:9" ht="12.75">
      <c r="A4" s="11">
        <v>1</v>
      </c>
      <c r="B4" t="s">
        <v>114</v>
      </c>
      <c r="C4" s="2">
        <v>1</v>
      </c>
      <c r="D4" s="2">
        <v>1</v>
      </c>
      <c r="E4" s="2">
        <v>1</v>
      </c>
      <c r="F4" s="2">
        <v>1</v>
      </c>
      <c r="G4" s="2">
        <v>1</v>
      </c>
      <c r="H4" s="2">
        <v>1</v>
      </c>
      <c r="I4" s="23">
        <v>6</v>
      </c>
    </row>
    <row r="5" spans="1:9" ht="12.75">
      <c r="A5" s="11">
        <v>2</v>
      </c>
      <c r="B5" s="31" t="s">
        <v>115</v>
      </c>
      <c r="C5" s="44">
        <v>1</v>
      </c>
      <c r="D5" s="44">
        <v>1</v>
      </c>
      <c r="E5" s="44">
        <v>0</v>
      </c>
      <c r="F5" s="44">
        <v>0</v>
      </c>
      <c r="G5" s="44">
        <v>1</v>
      </c>
      <c r="H5" s="44">
        <v>1</v>
      </c>
      <c r="I5" s="23">
        <v>4</v>
      </c>
    </row>
    <row r="6" spans="1:9" ht="12.75">
      <c r="A6" s="11">
        <v>3</v>
      </c>
      <c r="B6" t="s">
        <v>117</v>
      </c>
      <c r="C6" s="2">
        <v>0</v>
      </c>
      <c r="D6" s="2">
        <v>0</v>
      </c>
      <c r="E6" s="2">
        <v>1</v>
      </c>
      <c r="F6" s="2">
        <v>0</v>
      </c>
      <c r="G6" s="2">
        <v>0</v>
      </c>
      <c r="H6" s="2">
        <v>0</v>
      </c>
      <c r="I6" s="23">
        <v>1</v>
      </c>
    </row>
    <row r="7" spans="1:9" ht="12.75">
      <c r="A7" s="11"/>
      <c r="B7" t="s">
        <v>116</v>
      </c>
      <c r="C7" s="2">
        <v>0</v>
      </c>
      <c r="D7" s="2">
        <v>0</v>
      </c>
      <c r="E7" s="2">
        <v>0</v>
      </c>
      <c r="F7" s="2">
        <v>1</v>
      </c>
      <c r="G7" s="2">
        <v>0</v>
      </c>
      <c r="H7" s="2">
        <v>0</v>
      </c>
      <c r="I7" s="23">
        <v>1</v>
      </c>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41" spans="2:12" ht="12.75">
      <c r="B41" s="1"/>
      <c r="C41" s="12"/>
      <c r="D41" s="12"/>
      <c r="E41" s="12"/>
      <c r="F41" s="12"/>
      <c r="G41" s="12"/>
      <c r="H41" s="12"/>
      <c r="I41" s="22"/>
      <c r="K41" s="1"/>
      <c r="L41" s="1"/>
    </row>
  </sheetData>
  <sheetProtection/>
  <printOptions gridLines="1"/>
  <pageMargins left="0.7086614173228347" right="0.7480314960629921" top="0.984251968503937" bottom="0.984251968503937" header="0.5118110236220472" footer="0.5118110236220472"/>
  <pageSetup fitToHeight="1" fitToWidth="1" horizontalDpi="600" verticalDpi="600" orientation="portrait" paperSize="9" scale="92" r:id="rId1"/>
  <headerFooter alignWithMargins="0">
    <oddHeader>&amp;C&amp;"Arial,Vet"&amp;16&amp;UIndividuele uitslagen Bord 2</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pane ySplit="3" topLeftCell="A4" activePane="bottomLeft" state="frozen"/>
      <selection pane="topLeft" activeCell="A1" sqref="A1"/>
      <selection pane="bottomLeft" activeCell="A1" sqref="A1"/>
    </sheetView>
  </sheetViews>
  <sheetFormatPr defaultColWidth="2.7109375" defaultRowHeight="12.75"/>
  <cols>
    <col min="1" max="1" width="4.421875" style="0" bestFit="1" customWidth="1"/>
    <col min="2" max="2" width="50.7109375" style="0" customWidth="1"/>
    <col min="3" max="8" width="5.8515625" style="2" customWidth="1"/>
    <col min="9" max="9" width="5.7109375" style="23" customWidth="1"/>
  </cols>
  <sheetData>
    <row r="1" ht="24">
      <c r="B1" s="32" t="str">
        <f>CONCATENATE("Stand na ronde ",Paringen!$I$8)</f>
        <v>Stand na ronde 6</v>
      </c>
    </row>
    <row r="3" spans="1:12" s="1" customFormat="1" ht="12.75">
      <c r="A3" s="10" t="s">
        <v>5</v>
      </c>
      <c r="B3" s="1" t="s">
        <v>37</v>
      </c>
      <c r="C3" s="12">
        <v>1</v>
      </c>
      <c r="D3" s="12">
        <v>2</v>
      </c>
      <c r="E3" s="12">
        <v>3</v>
      </c>
      <c r="F3" s="12">
        <v>4</v>
      </c>
      <c r="G3" s="12">
        <v>5</v>
      </c>
      <c r="H3" s="12">
        <v>6</v>
      </c>
      <c r="I3" s="12" t="s">
        <v>22</v>
      </c>
      <c r="K3"/>
      <c r="L3"/>
    </row>
    <row r="4" spans="1:9" ht="12.75">
      <c r="A4" s="11">
        <v>1</v>
      </c>
      <c r="B4" t="s">
        <v>118</v>
      </c>
      <c r="C4" s="2">
        <v>1</v>
      </c>
      <c r="D4" s="2">
        <v>1</v>
      </c>
      <c r="E4" s="2">
        <v>1</v>
      </c>
      <c r="F4" s="2">
        <v>1</v>
      </c>
      <c r="G4" s="2">
        <v>1</v>
      </c>
      <c r="H4" s="2">
        <v>1</v>
      </c>
      <c r="I4" s="23">
        <v>6</v>
      </c>
    </row>
    <row r="5" spans="1:9" ht="12.75">
      <c r="A5" s="11">
        <v>2</v>
      </c>
      <c r="B5" t="s">
        <v>120</v>
      </c>
      <c r="C5" s="2">
        <v>1</v>
      </c>
      <c r="D5" s="2">
        <v>1</v>
      </c>
      <c r="E5" s="2">
        <v>0</v>
      </c>
      <c r="F5" s="2">
        <v>1</v>
      </c>
      <c r="G5" s="2">
        <v>0</v>
      </c>
      <c r="H5" s="2">
        <v>0</v>
      </c>
      <c r="I5" s="23">
        <v>3</v>
      </c>
    </row>
    <row r="6" spans="1:9" ht="12.75">
      <c r="A6" s="11">
        <v>3</v>
      </c>
      <c r="B6" t="s">
        <v>121</v>
      </c>
      <c r="C6" s="2">
        <v>0</v>
      </c>
      <c r="D6" s="2">
        <v>0</v>
      </c>
      <c r="E6" s="2">
        <v>1</v>
      </c>
      <c r="F6" s="2">
        <v>0</v>
      </c>
      <c r="G6" s="2">
        <v>1</v>
      </c>
      <c r="H6" s="2">
        <v>0.5</v>
      </c>
      <c r="I6" s="23">
        <v>2.5</v>
      </c>
    </row>
    <row r="7" spans="1:9" ht="12.75">
      <c r="A7" s="11">
        <v>4</v>
      </c>
      <c r="B7" t="s">
        <v>119</v>
      </c>
      <c r="C7" s="2">
        <v>0</v>
      </c>
      <c r="D7" s="2">
        <v>0</v>
      </c>
      <c r="E7" s="2">
        <v>0</v>
      </c>
      <c r="F7" s="2">
        <v>0</v>
      </c>
      <c r="G7" s="2">
        <v>0</v>
      </c>
      <c r="H7" s="2">
        <v>0.5</v>
      </c>
      <c r="I7" s="23">
        <v>0.5</v>
      </c>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44" spans="2:12" ht="12.75">
      <c r="B44" s="1"/>
      <c r="C44" s="12"/>
      <c r="D44" s="12"/>
      <c r="E44" s="12"/>
      <c r="F44" s="12"/>
      <c r="G44" s="12"/>
      <c r="H44" s="12"/>
      <c r="I44" s="22"/>
      <c r="K44" s="1"/>
      <c r="L44" s="1"/>
    </row>
  </sheetData>
  <sheetProtection/>
  <printOptions gridLines="1"/>
  <pageMargins left="0.7086614173228347" right="0.7086614173228347" top="0.984251968503937" bottom="0.984251968503937" header="0.5118110236220472" footer="0.5118110236220472"/>
  <pageSetup fitToHeight="1" fitToWidth="1" horizontalDpi="600" verticalDpi="600" orientation="portrait" paperSize="9" scale="92" r:id="rId1"/>
  <headerFooter alignWithMargins="0">
    <oddHeader>&amp;C&amp;"Arial,Vet"&amp;16&amp;UIndividuele uitslagen Bord 3</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22"/>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2.7109375" defaultRowHeight="12.75"/>
  <cols>
    <col min="1" max="1" width="4.421875" style="0" bestFit="1" customWidth="1"/>
    <col min="2" max="2" width="50.7109375" style="0" customWidth="1"/>
    <col min="3" max="8" width="5.8515625" style="2" customWidth="1"/>
    <col min="9" max="9" width="5.7109375" style="23" customWidth="1"/>
  </cols>
  <sheetData>
    <row r="1" ht="24">
      <c r="B1" s="32" t="str">
        <f>CONCATENATE("Stand na ronde ",Paringen!$I$8)</f>
        <v>Stand na ronde 6</v>
      </c>
    </row>
    <row r="3" spans="1:9" s="1" customFormat="1" ht="12.75">
      <c r="A3" s="10" t="s">
        <v>5</v>
      </c>
      <c r="B3" s="1" t="s">
        <v>38</v>
      </c>
      <c r="C3" s="12">
        <v>1</v>
      </c>
      <c r="D3" s="12">
        <v>2</v>
      </c>
      <c r="E3" s="12">
        <v>3</v>
      </c>
      <c r="F3" s="12">
        <v>4</v>
      </c>
      <c r="G3" s="12">
        <v>5</v>
      </c>
      <c r="H3" s="12">
        <v>6</v>
      </c>
      <c r="I3" s="12" t="s">
        <v>22</v>
      </c>
    </row>
    <row r="4" spans="1:9" ht="12.75">
      <c r="A4" s="11">
        <v>1</v>
      </c>
      <c r="B4" t="s">
        <v>122</v>
      </c>
      <c r="C4" s="2">
        <v>1</v>
      </c>
      <c r="D4" s="2">
        <v>1</v>
      </c>
      <c r="E4" s="2">
        <v>1</v>
      </c>
      <c r="F4" s="2">
        <v>1</v>
      </c>
      <c r="G4" s="2">
        <v>1</v>
      </c>
      <c r="H4" s="2">
        <v>1</v>
      </c>
      <c r="I4" s="23">
        <v>6</v>
      </c>
    </row>
    <row r="5" spans="1:9" ht="12.75">
      <c r="A5" s="11">
        <v>2</v>
      </c>
      <c r="B5" t="s">
        <v>124</v>
      </c>
      <c r="C5" s="2">
        <v>1</v>
      </c>
      <c r="D5" s="2">
        <v>1</v>
      </c>
      <c r="E5" s="2">
        <v>1</v>
      </c>
      <c r="F5" s="2">
        <v>1</v>
      </c>
      <c r="G5" s="2">
        <v>0</v>
      </c>
      <c r="H5" s="2">
        <v>0</v>
      </c>
      <c r="I5" s="23">
        <v>4</v>
      </c>
    </row>
    <row r="6" spans="1:9" ht="12.75">
      <c r="A6" s="11">
        <v>3</v>
      </c>
      <c r="B6" t="s">
        <v>123</v>
      </c>
      <c r="C6" s="2">
        <v>0</v>
      </c>
      <c r="D6" s="2">
        <v>0</v>
      </c>
      <c r="E6" s="2">
        <v>0</v>
      </c>
      <c r="F6" s="2">
        <v>0</v>
      </c>
      <c r="G6" s="2">
        <v>1</v>
      </c>
      <c r="H6" s="2">
        <v>1</v>
      </c>
      <c r="I6" s="23">
        <v>2</v>
      </c>
    </row>
    <row r="7" spans="1:9" ht="12.75">
      <c r="A7" s="11">
        <v>4</v>
      </c>
      <c r="B7" t="s">
        <v>113</v>
      </c>
      <c r="C7" s="2" t="s">
        <v>109</v>
      </c>
      <c r="D7" s="2" t="s">
        <v>109</v>
      </c>
      <c r="E7" s="2" t="s">
        <v>109</v>
      </c>
      <c r="F7" s="2" t="s">
        <v>109</v>
      </c>
      <c r="G7" s="2" t="s">
        <v>109</v>
      </c>
      <c r="H7" s="2" t="s">
        <v>109</v>
      </c>
      <c r="I7" s="23">
        <v>0</v>
      </c>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sheetData>
  <sheetProtection/>
  <printOptions gridLines="1"/>
  <pageMargins left="0.7480314960629921" right="0.7480314960629921" top="0.984251968503937" bottom="0.984251968503937" header="0.5118110236220472" footer="0.5118110236220472"/>
  <pageSetup fitToHeight="1" fitToWidth="1" horizontalDpi="600" verticalDpi="600" orientation="portrait" paperSize="9" scale="91" r:id="rId1"/>
  <headerFooter alignWithMargins="0">
    <oddHeader>&amp;C&amp;"Arial,Vet"&amp;16&amp;UIndividuele uitslagen Bord 4</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140"/>
  <sheetViews>
    <sheetView zoomScale="89" zoomScaleNormal="89"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E6" sqref="E6"/>
    </sheetView>
  </sheetViews>
  <sheetFormatPr defaultColWidth="9.140625" defaultRowHeight="12.75"/>
  <cols>
    <col min="1" max="1" width="5.421875" style="28" bestFit="1" customWidth="1"/>
    <col min="2" max="2" width="29.8515625" style="21" bestFit="1" customWidth="1"/>
    <col min="3" max="3" width="17.421875" style="21" customWidth="1"/>
    <col min="4" max="4" width="17.28125" style="21" customWidth="1"/>
    <col min="5" max="5" width="17.57421875" style="21" bestFit="1" customWidth="1"/>
    <col min="6" max="6" width="16.7109375" style="21" bestFit="1" customWidth="1"/>
    <col min="7" max="7" width="18.421875" style="21" bestFit="1" customWidth="1"/>
    <col min="8" max="8" width="22.140625" style="21" bestFit="1" customWidth="1"/>
    <col min="9" max="9" width="3.8515625" style="21" bestFit="1" customWidth="1"/>
    <col min="10" max="10" width="40.28125" style="21" bestFit="1" customWidth="1"/>
    <col min="11" max="11" width="3.8515625" style="21" bestFit="1" customWidth="1"/>
    <col min="12" max="12" width="33.28125" style="21" bestFit="1" customWidth="1"/>
    <col min="13" max="16384" width="9.140625" style="21" customWidth="1"/>
  </cols>
  <sheetData>
    <row r="1" spans="2:4" ht="12.75">
      <c r="B1" s="21" t="s">
        <v>7</v>
      </c>
      <c r="C1" s="20" t="s">
        <v>82</v>
      </c>
      <c r="D1" s="20"/>
    </row>
    <row r="3" spans="1:12" s="26" customFormat="1" ht="12.75">
      <c r="A3" s="30" t="s">
        <v>5</v>
      </c>
      <c r="B3" s="26" t="s">
        <v>0</v>
      </c>
      <c r="C3" s="26" t="s">
        <v>1</v>
      </c>
      <c r="D3" s="26" t="s">
        <v>2</v>
      </c>
      <c r="E3" s="26" t="s">
        <v>3</v>
      </c>
      <c r="F3" s="26" t="s">
        <v>4</v>
      </c>
      <c r="G3" s="26" t="s">
        <v>64</v>
      </c>
      <c r="H3" s="26" t="s">
        <v>65</v>
      </c>
      <c r="I3" s="26" t="s">
        <v>66</v>
      </c>
      <c r="J3" s="26" t="s">
        <v>67</v>
      </c>
      <c r="K3" s="26" t="s">
        <v>66</v>
      </c>
      <c r="L3" s="26" t="s">
        <v>68</v>
      </c>
    </row>
    <row r="4" spans="1:12" s="26" customFormat="1" ht="12.75">
      <c r="A4" s="26">
        <f>VLOOKUP(B4,'P2-Paringsnrs.'!$B:$C,2,FALSE)</f>
        <v>1</v>
      </c>
      <c r="B4" s="31" t="s">
        <v>83</v>
      </c>
      <c r="C4" s="51" t="s">
        <v>86</v>
      </c>
      <c r="D4" s="51" t="s">
        <v>78</v>
      </c>
      <c r="E4" s="34" t="s">
        <v>85</v>
      </c>
      <c r="F4" s="34" t="s">
        <v>79</v>
      </c>
      <c r="G4" s="20"/>
      <c r="H4" s="20" t="s">
        <v>80</v>
      </c>
      <c r="I4" s="20" t="s">
        <v>73</v>
      </c>
      <c r="J4" s="42" t="s">
        <v>81</v>
      </c>
      <c r="K4" s="20"/>
      <c r="L4" s="41"/>
    </row>
    <row r="5" spans="1:12" s="26" customFormat="1" ht="12.75">
      <c r="A5" s="26">
        <f>VLOOKUP(B5,'P2-Paringsnrs.'!$B:$C,2,FALSE)</f>
        <v>2</v>
      </c>
      <c r="B5" s="31" t="s">
        <v>76</v>
      </c>
      <c r="C5" s="34" t="s">
        <v>94</v>
      </c>
      <c r="D5" s="34" t="s">
        <v>97</v>
      </c>
      <c r="E5" s="34" t="s">
        <v>106</v>
      </c>
      <c r="F5" s="20" t="s">
        <v>102</v>
      </c>
      <c r="G5" s="21"/>
      <c r="H5" s="20" t="s">
        <v>91</v>
      </c>
      <c r="I5" s="20" t="s">
        <v>73</v>
      </c>
      <c r="J5" s="42" t="s">
        <v>87</v>
      </c>
      <c r="K5" s="20"/>
      <c r="L5" s="41"/>
    </row>
    <row r="6" spans="1:12" s="26" customFormat="1" ht="12.75">
      <c r="A6" s="26">
        <f>VLOOKUP(B6,'P2-Paringsnrs.'!$B:$C,2,FALSE)</f>
        <v>3</v>
      </c>
      <c r="B6" s="31" t="s">
        <v>77</v>
      </c>
      <c r="C6" s="34" t="s">
        <v>95</v>
      </c>
      <c r="D6" s="36" t="s">
        <v>98</v>
      </c>
      <c r="E6" s="36" t="s">
        <v>100</v>
      </c>
      <c r="F6" s="20" t="s">
        <v>103</v>
      </c>
      <c r="G6" s="20"/>
      <c r="H6" s="20" t="s">
        <v>92</v>
      </c>
      <c r="I6" s="20" t="s">
        <v>73</v>
      </c>
      <c r="J6" s="42" t="s">
        <v>90</v>
      </c>
      <c r="K6" s="20"/>
      <c r="L6" s="42"/>
    </row>
    <row r="7" spans="1:12" s="26" customFormat="1" ht="12.75">
      <c r="A7" s="26">
        <f>VLOOKUP(B7,'P2-Paringsnrs.'!$B:$C,2,FALSE)</f>
        <v>4</v>
      </c>
      <c r="B7" s="31" t="s">
        <v>84</v>
      </c>
      <c r="C7" s="51" t="s">
        <v>96</v>
      </c>
      <c r="D7" s="51" t="s">
        <v>99</v>
      </c>
      <c r="E7" s="34" t="s">
        <v>101</v>
      </c>
      <c r="F7" s="51" t="s">
        <v>104</v>
      </c>
      <c r="G7" s="20"/>
      <c r="H7" s="20" t="s">
        <v>93</v>
      </c>
      <c r="I7" s="20" t="s">
        <v>88</v>
      </c>
      <c r="J7" s="42" t="s">
        <v>89</v>
      </c>
      <c r="K7" s="20"/>
      <c r="L7" s="41"/>
    </row>
    <row r="8" spans="1:12" s="26" customFormat="1" ht="12.75">
      <c r="A8" s="26" t="e">
        <f>VLOOKUP(B8,'P2-Paringsnrs.'!$B:$C,2,FALSE)</f>
        <v>#N/A</v>
      </c>
      <c r="B8" s="31"/>
      <c r="C8" s="34"/>
      <c r="D8" s="34"/>
      <c r="E8" s="34"/>
      <c r="F8" s="34"/>
      <c r="G8" s="20"/>
      <c r="H8" s="20"/>
      <c r="I8" s="20"/>
      <c r="J8" s="42"/>
      <c r="K8" s="20"/>
      <c r="L8" s="41"/>
    </row>
    <row r="9" spans="1:12" ht="12.75">
      <c r="A9" s="26" t="e">
        <f>VLOOKUP(B9,'P2-Paringsnrs.'!$B:$C,2,FALSE)</f>
        <v>#N/A</v>
      </c>
      <c r="B9" s="31"/>
      <c r="C9" s="34"/>
      <c r="D9" s="34"/>
      <c r="E9" s="34"/>
      <c r="F9" s="34"/>
      <c r="H9" s="20"/>
      <c r="I9" s="20"/>
      <c r="J9" s="42"/>
      <c r="K9" s="20"/>
      <c r="L9" s="41"/>
    </row>
    <row r="10" spans="1:12" ht="12.75">
      <c r="A10" s="26" t="e">
        <f>VLOOKUP(B10,'P2-Paringsnrs.'!$B:$C,2,FALSE)</f>
        <v>#N/A</v>
      </c>
      <c r="B10" s="31"/>
      <c r="C10" s="34"/>
      <c r="D10" s="36"/>
      <c r="E10" s="36"/>
      <c r="F10" s="36"/>
      <c r="G10" s="20"/>
      <c r="H10" s="20"/>
      <c r="I10" s="20"/>
      <c r="J10" s="42"/>
      <c r="K10" s="20"/>
      <c r="L10" s="41"/>
    </row>
    <row r="11" spans="1:12" s="26" customFormat="1" ht="12.75">
      <c r="A11" s="26" t="e">
        <f>VLOOKUP(B11,'P2-Paringsnrs.'!$B:$C,2,FALSE)</f>
        <v>#N/A</v>
      </c>
      <c r="B11" s="31"/>
      <c r="C11"/>
      <c r="D11" s="34"/>
      <c r="E11" s="34"/>
      <c r="F11" s="34"/>
      <c r="G11" s="20"/>
      <c r="H11" s="20"/>
      <c r="I11" s="20"/>
      <c r="J11" s="41"/>
      <c r="K11" s="20"/>
      <c r="L11" s="41"/>
    </row>
    <row r="12" spans="1:12" s="26" customFormat="1" ht="12.75">
      <c r="A12" s="26" t="e">
        <f>VLOOKUP(B12,'P2-Paringsnrs.'!$B:$C,2,FALSE)</f>
        <v>#N/A</v>
      </c>
      <c r="B12" s="31"/>
      <c r="C12" s="36"/>
      <c r="D12" s="36"/>
      <c r="E12" s="36"/>
      <c r="F12" s="36"/>
      <c r="G12" s="20"/>
      <c r="H12" s="20"/>
      <c r="I12" s="20"/>
      <c r="J12" s="42"/>
      <c r="K12" s="20"/>
      <c r="L12" s="42"/>
    </row>
    <row r="13" spans="1:12" s="26" customFormat="1" ht="12.75">
      <c r="A13" s="26" t="e">
        <f>VLOOKUP(B13,'P2-Paringsnrs.'!$B:$C,2,FALSE)</f>
        <v>#N/A</v>
      </c>
      <c r="B13" s="31"/>
      <c r="C13" s="36"/>
      <c r="D13" s="36"/>
      <c r="E13" s="36"/>
      <c r="F13" s="36"/>
      <c r="G13" s="20"/>
      <c r="H13" s="20"/>
      <c r="I13" s="20"/>
      <c r="J13" s="42"/>
      <c r="K13" s="20"/>
      <c r="L13" s="41"/>
    </row>
    <row r="14" spans="1:12" s="26" customFormat="1" ht="12.75">
      <c r="A14" s="26" t="e">
        <f>VLOOKUP(B14,'P2-Paringsnrs.'!$B:$C,2,FALSE)</f>
        <v>#N/A</v>
      </c>
      <c r="B14" s="31"/>
      <c r="C14" s="31"/>
      <c r="D14" s="31"/>
      <c r="E14" s="36"/>
      <c r="F14" s="31"/>
      <c r="G14" s="20"/>
      <c r="H14" s="20"/>
      <c r="I14" s="20"/>
      <c r="J14" s="42"/>
      <c r="K14" s="20"/>
      <c r="L14" s="42"/>
    </row>
    <row r="15" spans="1:12" s="26" customFormat="1" ht="12.75">
      <c r="A15" s="26" t="e">
        <f>VLOOKUP(B15,'P2-Paringsnrs.'!$B:$C,2,FALSE)</f>
        <v>#N/A</v>
      </c>
      <c r="B15" s="31"/>
      <c r="C15" s="51"/>
      <c r="D15" s="51"/>
      <c r="E15" s="51"/>
      <c r="F15" s="51"/>
      <c r="G15" s="20"/>
      <c r="H15" s="20"/>
      <c r="I15" s="20"/>
      <c r="J15" s="42"/>
      <c r="K15" s="20"/>
      <c r="L15" s="41"/>
    </row>
    <row r="16" spans="1:12" s="26" customFormat="1" ht="12.75">
      <c r="A16" s="26" t="e">
        <f>VLOOKUP(B16,'P2-Paringsnrs.'!$B:$C,2,FALSE)</f>
        <v>#N/A</v>
      </c>
      <c r="B16" s="31"/>
      <c r="C16" s="36"/>
      <c r="D16" s="36"/>
      <c r="E16" s="36"/>
      <c r="F16" s="36"/>
      <c r="G16" s="20"/>
      <c r="H16" s="20"/>
      <c r="I16" s="20"/>
      <c r="J16" s="42"/>
      <c r="K16" s="20"/>
      <c r="L16" s="42"/>
    </row>
    <row r="17" spans="1:12" s="26" customFormat="1" ht="12.75">
      <c r="A17" s="26" t="e">
        <f>VLOOKUP(B17,'P2-Paringsnrs.'!$B:$C,2,FALSE)</f>
        <v>#N/A</v>
      </c>
      <c r="B17" s="31"/>
      <c r="C17" s="36"/>
      <c r="D17" s="36"/>
      <c r="E17" s="36"/>
      <c r="F17" s="36"/>
      <c r="G17" s="20"/>
      <c r="H17" s="20"/>
      <c r="I17" s="20"/>
      <c r="J17" s="42"/>
      <c r="K17" s="20"/>
      <c r="L17" s="42"/>
    </row>
    <row r="18" spans="1:12" s="26" customFormat="1" ht="12.75">
      <c r="A18" s="26" t="e">
        <f>VLOOKUP(B18,'P2-Paringsnrs.'!$B:$C,2,FALSE)</f>
        <v>#N/A</v>
      </c>
      <c r="B18" s="31"/>
      <c r="C18" s="34"/>
      <c r="D18" s="36"/>
      <c r="E18" s="34"/>
      <c r="F18" s="34"/>
      <c r="G18" s="21"/>
      <c r="H18" s="20"/>
      <c r="I18" s="20"/>
      <c r="J18" s="41"/>
      <c r="K18" s="20"/>
      <c r="L18" s="41"/>
    </row>
    <row r="19" spans="1:12" s="26" customFormat="1" ht="12.75">
      <c r="A19" s="26" t="e">
        <f>VLOOKUP(B19,'P2-Paringsnrs.'!$B:$C,2,FALSE)</f>
        <v>#N/A</v>
      </c>
      <c r="B19" s="31"/>
      <c r="C19" s="34"/>
      <c r="D19" s="34"/>
      <c r="E19" s="34"/>
      <c r="F19" s="20"/>
      <c r="G19" s="20"/>
      <c r="H19" s="20"/>
      <c r="I19" s="20"/>
      <c r="J19" s="41"/>
      <c r="K19" s="20"/>
      <c r="L19" s="41"/>
    </row>
    <row r="20" spans="1:12" ht="12.75">
      <c r="A20" s="26" t="e">
        <f>VLOOKUP(B20,'P2-Paringsnrs.'!$B:$C,2,FALSE)</f>
        <v>#N/A</v>
      </c>
      <c r="B20" s="31"/>
      <c r="C20" s="34"/>
      <c r="D20" s="34"/>
      <c r="E20" s="34"/>
      <c r="F20" s="34"/>
      <c r="H20" s="20"/>
      <c r="I20" s="20"/>
      <c r="J20" s="41"/>
      <c r="K20" s="20"/>
      <c r="L20" s="41"/>
    </row>
    <row r="21" spans="1:12" s="26" customFormat="1" ht="12.75">
      <c r="A21" s="26" t="e">
        <f>VLOOKUP(B21,'P2-Paringsnrs.'!$B:$C,2,FALSE)</f>
        <v>#N/A</v>
      </c>
      <c r="B21" s="31"/>
      <c r="C21" s="34"/>
      <c r="D21" s="34"/>
      <c r="E21" s="34"/>
      <c r="F21" s="34"/>
      <c r="G21" s="21"/>
      <c r="H21" s="20"/>
      <c r="I21" s="20"/>
      <c r="J21" s="41"/>
      <c r="K21" s="41"/>
      <c r="L21" s="41"/>
    </row>
    <row r="22" spans="1:12" ht="12.75">
      <c r="A22" s="26" t="e">
        <f>VLOOKUP(B22,'P2-Paringsnrs.'!$B:$C,2,FALSE)</f>
        <v>#N/A</v>
      </c>
      <c r="B22" s="31"/>
      <c r="C22" s="36"/>
      <c r="D22" s="36"/>
      <c r="E22" s="34"/>
      <c r="H22" s="20"/>
      <c r="I22" s="20"/>
      <c r="J22" s="42"/>
      <c r="K22" s="20"/>
      <c r="L22" s="41"/>
    </row>
    <row r="23" spans="1:12" s="26" customFormat="1" ht="12.75">
      <c r="A23" s="26" t="e">
        <f>VLOOKUP(B23,'P2-Paringsnrs.'!$B:$C,2,FALSE)</f>
        <v>#N/A</v>
      </c>
      <c r="B23" s="31"/>
      <c r="C23" s="34"/>
      <c r="D23" s="34"/>
      <c r="E23" s="36"/>
      <c r="F23" s="36"/>
      <c r="G23" s="21"/>
      <c r="H23" s="20"/>
      <c r="I23" s="20"/>
      <c r="J23" s="41"/>
      <c r="K23" s="20"/>
      <c r="L23" s="42"/>
    </row>
    <row r="24" spans="1:12" s="26" customFormat="1" ht="12.75">
      <c r="A24" s="26" t="e">
        <f>VLOOKUP(B24,'P2-Paringsnrs.'!$B:$C,2,FALSE)</f>
        <v>#N/A</v>
      </c>
      <c r="B24" s="31"/>
      <c r="C24" s="34"/>
      <c r="D24" s="34"/>
      <c r="E24" s="34"/>
      <c r="F24" s="21"/>
      <c r="G24" s="20"/>
      <c r="H24" s="20"/>
      <c r="I24" s="20"/>
      <c r="J24" s="41"/>
      <c r="K24" s="20"/>
      <c r="L24" s="42"/>
    </row>
    <row r="25" spans="1:12" s="26" customFormat="1" ht="12.75">
      <c r="A25" s="26" t="e">
        <f>VLOOKUP(B25,'P2-Paringsnrs.'!$B:$C,2,FALSE)</f>
        <v>#N/A</v>
      </c>
      <c r="B25" s="31"/>
      <c r="C25" s="36"/>
      <c r="D25" s="34"/>
      <c r="E25" s="34"/>
      <c r="F25" s="34"/>
      <c r="G25" s="34"/>
      <c r="H25" s="20"/>
      <c r="I25" s="20"/>
      <c r="J25" s="41"/>
      <c r="K25" s="20"/>
      <c r="L25" s="41"/>
    </row>
    <row r="26" spans="1:12" ht="12.75">
      <c r="A26" s="26" t="e">
        <f>VLOOKUP(B26,'P2-Paringsnrs.'!$B:$C,2,FALSE)</f>
        <v>#N/A</v>
      </c>
      <c r="B26" s="31"/>
      <c r="C26" s="34"/>
      <c r="D26" s="34"/>
      <c r="E26" s="34"/>
      <c r="F26" s="34"/>
      <c r="H26" s="20"/>
      <c r="I26" s="20"/>
      <c r="J26" s="42"/>
      <c r="K26" s="20"/>
      <c r="L26" s="41"/>
    </row>
    <row r="27" spans="1:12" ht="12.75">
      <c r="A27" s="26" t="e">
        <f>VLOOKUP(B27,'P2-Paringsnrs.'!$B:$C,2,FALSE)</f>
        <v>#N/A</v>
      </c>
      <c r="B27" s="31"/>
      <c r="C27" s="34"/>
      <c r="D27" s="34"/>
      <c r="E27" s="34"/>
      <c r="F27" s="34"/>
      <c r="H27" s="20"/>
      <c r="I27" s="20"/>
      <c r="J27" s="42"/>
      <c r="K27" s="20"/>
      <c r="L27" s="41"/>
    </row>
    <row r="28" spans="1:12" ht="12.75">
      <c r="A28" s="26" t="e">
        <f>VLOOKUP(B28,'P2-Paringsnrs.'!$B:$C,2,FALSE)</f>
        <v>#N/A</v>
      </c>
      <c r="B28" s="31"/>
      <c r="C28" s="36"/>
      <c r="D28" s="36"/>
      <c r="E28" s="36"/>
      <c r="F28" s="36"/>
      <c r="H28" s="20"/>
      <c r="I28" s="20"/>
      <c r="J28" s="42"/>
      <c r="K28" s="20"/>
      <c r="L28" s="41"/>
    </row>
    <row r="29" spans="1:12" ht="12.75">
      <c r="A29" s="26" t="e">
        <f>VLOOKUP(B29,'P2-Paringsnrs.'!$B:$C,2,FALSE)</f>
        <v>#N/A</v>
      </c>
      <c r="B29" s="31"/>
      <c r="C29" s="36"/>
      <c r="D29" s="36"/>
      <c r="E29" s="36"/>
      <c r="F29" s="36"/>
      <c r="H29" s="20"/>
      <c r="I29" s="20"/>
      <c r="J29" s="42"/>
      <c r="K29" s="20"/>
      <c r="L29" s="41"/>
    </row>
    <row r="30" spans="1:12" ht="12.75">
      <c r="A30" s="26"/>
      <c r="B30"/>
      <c r="C30" s="34"/>
      <c r="D30" s="34"/>
      <c r="E30" s="34"/>
      <c r="F30" s="34"/>
      <c r="G30" s="20"/>
      <c r="H30" s="20"/>
      <c r="I30" s="20"/>
      <c r="J30" s="41"/>
      <c r="K30" s="20"/>
      <c r="L30" s="42"/>
    </row>
    <row r="31" spans="1:12" ht="12.75">
      <c r="A31" s="26"/>
      <c r="B31"/>
      <c r="C31" s="34"/>
      <c r="D31" s="34"/>
      <c r="E31" s="34"/>
      <c r="F31" s="34"/>
      <c r="G31" s="20"/>
      <c r="H31" s="20"/>
      <c r="I31" s="20"/>
      <c r="J31" s="41"/>
      <c r="K31" s="20"/>
      <c r="L31" s="42"/>
    </row>
    <row r="32" spans="1:12" ht="12.75">
      <c r="A32" s="26"/>
      <c r="B32"/>
      <c r="C32" s="34"/>
      <c r="D32" s="34"/>
      <c r="E32" s="34"/>
      <c r="F32" s="34"/>
      <c r="G32" s="20"/>
      <c r="H32" s="20"/>
      <c r="I32" s="20"/>
      <c r="J32" s="41"/>
      <c r="K32" s="20"/>
      <c r="L32" s="42"/>
    </row>
    <row r="33" spans="1:12" ht="12.75">
      <c r="A33" s="26"/>
      <c r="B33" s="31"/>
      <c r="C33" s="34"/>
      <c r="D33" s="36"/>
      <c r="E33" s="34"/>
      <c r="F33" s="34"/>
      <c r="H33" s="20"/>
      <c r="I33" s="20"/>
      <c r="J33" s="41"/>
      <c r="K33" s="20"/>
      <c r="L33" s="41"/>
    </row>
    <row r="34" spans="1:12" ht="12.75">
      <c r="A34" s="26"/>
      <c r="B34" s="31"/>
      <c r="C34" s="36"/>
      <c r="D34" s="36"/>
      <c r="E34" s="34"/>
      <c r="F34" s="36"/>
      <c r="G34" s="20"/>
      <c r="H34" s="20"/>
      <c r="I34" s="20"/>
      <c r="J34" s="41"/>
      <c r="K34" s="20"/>
      <c r="L34" s="42"/>
    </row>
    <row r="35" spans="1:12" ht="12.75">
      <c r="A35" s="26"/>
      <c r="B35"/>
      <c r="C35" s="34"/>
      <c r="D35" s="34"/>
      <c r="E35" s="34"/>
      <c r="F35" s="36"/>
      <c r="G35" s="20"/>
      <c r="H35" s="20"/>
      <c r="I35" s="20"/>
      <c r="J35" s="41"/>
      <c r="K35" s="20"/>
      <c r="L35" s="42"/>
    </row>
    <row r="36" spans="1:12" ht="12.75">
      <c r="A36" s="26"/>
      <c r="B36"/>
      <c r="C36" s="34"/>
      <c r="D36" s="34"/>
      <c r="E36" s="34"/>
      <c r="F36" s="36"/>
      <c r="G36" s="34"/>
      <c r="H36" s="20"/>
      <c r="I36" s="20"/>
      <c r="J36" s="41"/>
      <c r="K36" s="20"/>
      <c r="L36" s="41"/>
    </row>
    <row r="37" spans="1:12" ht="12.75">
      <c r="A37" s="26"/>
      <c r="B37"/>
      <c r="C37" s="20"/>
      <c r="D37" s="20"/>
      <c r="E37" s="20"/>
      <c r="F37" s="20"/>
      <c r="G37" s="20"/>
      <c r="H37" s="20"/>
      <c r="I37" s="20"/>
      <c r="J37" s="41"/>
      <c r="K37" s="20"/>
      <c r="L37" s="41"/>
    </row>
    <row r="38" spans="1:12" ht="12.75">
      <c r="A38" s="26"/>
      <c r="B38"/>
      <c r="G38" s="20"/>
      <c r="H38" s="20"/>
      <c r="I38" s="20"/>
      <c r="J38" s="41"/>
      <c r="L38" s="41"/>
    </row>
    <row r="39" spans="1:12" ht="12.75">
      <c r="A39" s="26"/>
      <c r="B39"/>
      <c r="G39" s="20"/>
      <c r="H39" s="20"/>
      <c r="I39" s="20"/>
      <c r="J39" s="41"/>
      <c r="L39" s="41"/>
    </row>
    <row r="40" spans="1:12" ht="12.75">
      <c r="A40" s="26"/>
      <c r="B40"/>
      <c r="C40" s="34"/>
      <c r="D40" s="34"/>
      <c r="E40" s="34"/>
      <c r="F40" s="34"/>
      <c r="G40" s="20"/>
      <c r="J40" s="41"/>
      <c r="L40" s="41"/>
    </row>
    <row r="41" spans="1:12" ht="12.75">
      <c r="A41" s="26"/>
      <c r="B41"/>
      <c r="C41" s="34"/>
      <c r="D41" s="34"/>
      <c r="E41" s="34"/>
      <c r="F41" s="36"/>
      <c r="G41" s="20"/>
      <c r="J41" s="41"/>
      <c r="L41" s="41"/>
    </row>
    <row r="42" spans="1:12" ht="12.75">
      <c r="A42" s="26"/>
      <c r="B42"/>
      <c r="C42" s="34"/>
      <c r="D42" s="34"/>
      <c r="E42" s="34"/>
      <c r="F42" s="34"/>
      <c r="G42" s="20"/>
      <c r="H42" s="20"/>
      <c r="I42" s="20"/>
      <c r="J42" s="41"/>
      <c r="L42" s="41"/>
    </row>
    <row r="43" spans="1:12" ht="12.75">
      <c r="A43" s="26"/>
      <c r="B43" s="31"/>
      <c r="C43" s="34"/>
      <c r="D43" s="36"/>
      <c r="E43" s="34"/>
      <c r="F43" s="34"/>
      <c r="H43" s="20"/>
      <c r="I43" s="20"/>
      <c r="J43" s="41"/>
      <c r="K43" s="20"/>
      <c r="L43" s="41"/>
    </row>
    <row r="44" spans="1:12" ht="12.75">
      <c r="A44" s="26"/>
      <c r="B44"/>
      <c r="C44" s="34"/>
      <c r="D44" s="34"/>
      <c r="E44" s="34"/>
      <c r="F44" s="34"/>
      <c r="G44" s="20"/>
      <c r="H44" s="20"/>
      <c r="I44" s="20"/>
      <c r="J44" s="41"/>
      <c r="L44" s="41"/>
    </row>
    <row r="45" spans="1:6" ht="12.75">
      <c r="A45" s="26"/>
      <c r="B45"/>
      <c r="C45" s="34"/>
      <c r="D45" s="34"/>
      <c r="E45" s="34"/>
      <c r="F45" s="34"/>
    </row>
    <row r="46" spans="1:6" ht="12.75">
      <c r="A46" s="26"/>
      <c r="B46" s="31"/>
      <c r="C46" s="34"/>
      <c r="D46" s="34"/>
      <c r="E46" s="34"/>
      <c r="F46" s="34"/>
    </row>
    <row r="47" spans="1:6" ht="12.75">
      <c r="A47" s="26"/>
      <c r="B47"/>
      <c r="C47" s="34"/>
      <c r="D47" s="34"/>
      <c r="E47" s="34"/>
      <c r="F47" s="34"/>
    </row>
    <row r="48" spans="1:10" ht="12.75">
      <c r="A48" s="26"/>
      <c r="B48"/>
      <c r="C48" s="34"/>
      <c r="D48" s="34"/>
      <c r="E48" s="34"/>
      <c r="F48" s="34"/>
      <c r="J48" s="41"/>
    </row>
    <row r="49" spans="1:12" ht="12.75">
      <c r="A49" s="26"/>
      <c r="B49"/>
      <c r="C49" s="34"/>
      <c r="D49" s="34"/>
      <c r="E49" s="34"/>
      <c r="F49" s="34"/>
      <c r="H49" s="20"/>
      <c r="I49" s="20"/>
      <c r="J49" s="41"/>
      <c r="K49" s="20"/>
      <c r="L49" s="41"/>
    </row>
    <row r="50" spans="1:12" ht="12.75">
      <c r="A50" s="26"/>
      <c r="B50"/>
      <c r="C50" s="34"/>
      <c r="D50" s="34"/>
      <c r="E50" s="34"/>
      <c r="F50" s="34"/>
      <c r="G50" s="20"/>
      <c r="H50" s="20"/>
      <c r="I50" s="20"/>
      <c r="J50" s="41"/>
      <c r="K50" s="20"/>
      <c r="L50" s="41"/>
    </row>
    <row r="51" spans="1:12" ht="12.75">
      <c r="A51" s="26"/>
      <c r="B51"/>
      <c r="C51" s="34"/>
      <c r="D51" s="34"/>
      <c r="E51" s="34"/>
      <c r="F51" s="34"/>
      <c r="H51" s="20"/>
      <c r="I51" s="20"/>
      <c r="J51" s="41"/>
      <c r="K51" s="20"/>
      <c r="L51" s="41"/>
    </row>
    <row r="52" spans="1:12" ht="12.75">
      <c r="A52" s="26"/>
      <c r="B52"/>
      <c r="C52" s="34"/>
      <c r="D52" s="34"/>
      <c r="E52" s="34"/>
      <c r="F52" s="34"/>
      <c r="G52" s="20"/>
      <c r="H52" s="20"/>
      <c r="I52" s="20"/>
      <c r="J52" s="41"/>
      <c r="L52" s="41"/>
    </row>
    <row r="53" spans="1:12" ht="12.75">
      <c r="A53" s="26"/>
      <c r="B53"/>
      <c r="C53" s="34"/>
      <c r="D53" s="34"/>
      <c r="E53" s="34"/>
      <c r="F53" s="34"/>
      <c r="G53" s="20"/>
      <c r="H53" s="20"/>
      <c r="I53" s="20"/>
      <c r="J53" s="41"/>
      <c r="K53" s="20"/>
      <c r="L53" s="41"/>
    </row>
    <row r="54" spans="1:12" ht="12.75">
      <c r="A54" s="26"/>
      <c r="B54"/>
      <c r="C54" s="34"/>
      <c r="D54" s="34"/>
      <c r="E54" s="34"/>
      <c r="F54" s="34"/>
      <c r="H54" s="20"/>
      <c r="I54" s="20"/>
      <c r="J54" s="41"/>
      <c r="K54" s="20"/>
      <c r="L54" s="41"/>
    </row>
    <row r="55" spans="1:12" ht="12.75">
      <c r="A55" s="26"/>
      <c r="B55"/>
      <c r="C55" s="34"/>
      <c r="D55" s="34"/>
      <c r="E55" s="34"/>
      <c r="F55" s="34"/>
      <c r="H55" s="20"/>
      <c r="I55" s="20"/>
      <c r="J55" s="41"/>
      <c r="K55" s="20"/>
      <c r="L55" s="41"/>
    </row>
    <row r="56" spans="1:12" ht="12.75">
      <c r="A56" s="26"/>
      <c r="B56"/>
      <c r="C56" s="34"/>
      <c r="D56" s="34"/>
      <c r="E56" s="34"/>
      <c r="F56" s="34"/>
      <c r="G56" s="20"/>
      <c r="H56" s="20"/>
      <c r="I56" s="20"/>
      <c r="J56" s="41"/>
      <c r="K56" s="20"/>
      <c r="L56" s="41"/>
    </row>
    <row r="57" spans="1:12" ht="12.75">
      <c r="A57" s="26"/>
      <c r="B57"/>
      <c r="C57" s="34"/>
      <c r="D57" s="34"/>
      <c r="E57" s="34"/>
      <c r="F57" s="34"/>
      <c r="H57" s="20"/>
      <c r="I57" s="20"/>
      <c r="J57" s="41"/>
      <c r="K57" s="20"/>
      <c r="L57" s="41"/>
    </row>
    <row r="58" spans="1:12" ht="12.75">
      <c r="A58" s="26"/>
      <c r="B58" s="31"/>
      <c r="C58" s="34"/>
      <c r="D58" s="34"/>
      <c r="E58" s="34"/>
      <c r="F58" s="34"/>
      <c r="H58" s="20"/>
      <c r="I58" s="20"/>
      <c r="J58" s="41"/>
      <c r="K58" s="20"/>
      <c r="L58" s="41"/>
    </row>
    <row r="59" spans="1:12" ht="12.75">
      <c r="A59" s="26"/>
      <c r="B59"/>
      <c r="C59" s="34"/>
      <c r="D59" s="34"/>
      <c r="E59" s="34"/>
      <c r="F59" s="34"/>
      <c r="J59" s="41"/>
      <c r="L59" s="41"/>
    </row>
    <row r="60" spans="1:12" ht="12.75">
      <c r="A60" s="26"/>
      <c r="B60"/>
      <c r="C60" s="34"/>
      <c r="D60" s="34"/>
      <c r="E60" s="34"/>
      <c r="F60" s="34"/>
      <c r="G60" s="20"/>
      <c r="H60" s="20"/>
      <c r="I60" s="20"/>
      <c r="J60" s="41"/>
      <c r="K60" s="20"/>
      <c r="L60" s="41"/>
    </row>
    <row r="61" spans="1:12" ht="12.75">
      <c r="A61" s="26"/>
      <c r="B61"/>
      <c r="C61" s="35"/>
      <c r="D61" s="35"/>
      <c r="E61" s="35"/>
      <c r="F61" s="35"/>
      <c r="G61" s="20"/>
      <c r="H61" s="20"/>
      <c r="I61" s="20"/>
      <c r="J61" s="41"/>
      <c r="K61" s="20"/>
      <c r="L61" s="41"/>
    </row>
    <row r="62" spans="1:12" ht="12.75">
      <c r="A62" s="26"/>
      <c r="B62"/>
      <c r="C62" s="34"/>
      <c r="D62" s="34"/>
      <c r="E62" s="34"/>
      <c r="F62" s="34"/>
      <c r="H62" s="20"/>
      <c r="I62" s="20"/>
      <c r="J62" s="41"/>
      <c r="K62" s="20"/>
      <c r="L62" s="42"/>
    </row>
    <row r="63" spans="1:12" ht="12.75">
      <c r="A63" s="26"/>
      <c r="B63"/>
      <c r="C63" s="34"/>
      <c r="D63" s="34"/>
      <c r="E63" s="34"/>
      <c r="F63" s="34"/>
      <c r="G63" s="20"/>
      <c r="H63" s="20"/>
      <c r="I63" s="20"/>
      <c r="J63" s="41"/>
      <c r="K63" s="20"/>
      <c r="L63" s="41"/>
    </row>
    <row r="64" spans="1:12" ht="12.75">
      <c r="A64" s="26"/>
      <c r="B64"/>
      <c r="C64" s="34"/>
      <c r="D64" s="34"/>
      <c r="E64" s="34"/>
      <c r="F64" s="34"/>
      <c r="J64" s="41"/>
      <c r="K64" s="20"/>
      <c r="L64" s="41"/>
    </row>
    <row r="65" spans="1:12" ht="12.75">
      <c r="A65" s="26"/>
      <c r="B65"/>
      <c r="C65" s="34"/>
      <c r="D65" s="34"/>
      <c r="E65" s="34"/>
      <c r="F65" s="34"/>
      <c r="J65" s="41"/>
      <c r="L65" s="41"/>
    </row>
    <row r="66" spans="1:12" ht="12.75">
      <c r="A66" s="26"/>
      <c r="B66" s="31"/>
      <c r="C66" s="34"/>
      <c r="D66" s="34"/>
      <c r="E66" s="34"/>
      <c r="F66" s="34"/>
      <c r="H66" s="20"/>
      <c r="I66" s="20"/>
      <c r="J66" s="41"/>
      <c r="K66" s="20"/>
      <c r="L66" s="42"/>
    </row>
    <row r="67" spans="1:12" ht="12.75">
      <c r="A67" s="26"/>
      <c r="B67"/>
      <c r="C67" s="34"/>
      <c r="D67" s="34"/>
      <c r="E67" s="34"/>
      <c r="F67" s="34"/>
      <c r="H67" s="20"/>
      <c r="I67" s="20"/>
      <c r="J67" s="41"/>
      <c r="K67" s="20"/>
      <c r="L67" s="41"/>
    </row>
    <row r="68" spans="1:12" ht="12.75">
      <c r="A68" s="26"/>
      <c r="B68" s="31"/>
      <c r="C68" s="34"/>
      <c r="D68" s="34"/>
      <c r="E68" s="34"/>
      <c r="F68" s="34"/>
      <c r="G68" s="20"/>
      <c r="H68" s="20"/>
      <c r="I68" s="20"/>
      <c r="J68" s="41"/>
      <c r="K68" s="20"/>
      <c r="L68" s="41"/>
    </row>
    <row r="69" spans="1:12" ht="12.75">
      <c r="A69" s="26"/>
      <c r="B69"/>
      <c r="C69"/>
      <c r="D69"/>
      <c r="E69"/>
      <c r="F69"/>
      <c r="H69" s="20"/>
      <c r="I69" s="20"/>
      <c r="J69" s="41"/>
      <c r="K69" s="20"/>
      <c r="L69" s="41"/>
    </row>
    <row r="70" spans="1:12" ht="12.75">
      <c r="A70" s="26"/>
      <c r="H70" s="20"/>
      <c r="I70" s="20"/>
      <c r="J70" s="41"/>
      <c r="K70" s="20"/>
      <c r="L70" s="42"/>
    </row>
    <row r="71" spans="1:12" ht="12.75">
      <c r="A71" s="26"/>
      <c r="G71" s="20"/>
      <c r="H71" s="20"/>
      <c r="I71" s="20"/>
      <c r="J71" s="41"/>
      <c r="K71" s="20"/>
      <c r="L71" s="41"/>
    </row>
    <row r="72" spans="1:12" ht="12.75">
      <c r="A72" s="26"/>
      <c r="J72" s="41"/>
      <c r="L72" s="41"/>
    </row>
    <row r="73" spans="8:12" ht="12.75">
      <c r="H73" s="20"/>
      <c r="I73" s="20"/>
      <c r="J73" s="41"/>
      <c r="K73" s="20"/>
      <c r="L73" s="41"/>
    </row>
    <row r="74" spans="8:12" ht="12.75">
      <c r="H74" s="20"/>
      <c r="I74" s="20"/>
      <c r="J74" s="41"/>
      <c r="K74" s="20"/>
      <c r="L74" s="41"/>
    </row>
    <row r="75" spans="5:12" ht="12.75">
      <c r="E75" s="34"/>
      <c r="H75" s="20"/>
      <c r="I75" s="20"/>
      <c r="J75" s="41"/>
      <c r="K75" s="20"/>
      <c r="L75" s="41"/>
    </row>
    <row r="76" spans="8:12" ht="12.75">
      <c r="H76" s="20"/>
      <c r="I76" s="20"/>
      <c r="J76" s="41"/>
      <c r="K76" s="20"/>
      <c r="L76" s="42"/>
    </row>
    <row r="77" spans="7:12" ht="12.75">
      <c r="G77" s="20"/>
      <c r="H77" s="20"/>
      <c r="I77" s="20"/>
      <c r="J77" s="41"/>
      <c r="K77" s="20"/>
      <c r="L77" s="41"/>
    </row>
    <row r="78" spans="7:12" ht="12.75">
      <c r="G78" s="20"/>
      <c r="H78" s="20"/>
      <c r="I78" s="20"/>
      <c r="J78" s="41"/>
      <c r="K78" s="20"/>
      <c r="L78" s="41"/>
    </row>
    <row r="79" spans="7:12" ht="12.75">
      <c r="G79" s="20"/>
      <c r="H79" s="20"/>
      <c r="I79" s="20"/>
      <c r="J79" s="41"/>
      <c r="K79" s="20"/>
      <c r="L79" s="41"/>
    </row>
    <row r="80" spans="8:12" ht="12.75">
      <c r="H80" s="20"/>
      <c r="I80" s="20"/>
      <c r="J80" s="41"/>
      <c r="K80" s="20"/>
      <c r="L80" s="42"/>
    </row>
    <row r="81" spans="3:6" ht="12.75">
      <c r="C81" s="34"/>
      <c r="D81" s="34"/>
      <c r="E81" s="34"/>
      <c r="F81" s="34"/>
    </row>
    <row r="82" spans="3:6" ht="12.75">
      <c r="C82"/>
      <c r="D82"/>
      <c r="E82"/>
      <c r="F82" s="31"/>
    </row>
    <row r="83" ht="12.75">
      <c r="F83"/>
    </row>
    <row r="84" ht="12.75">
      <c r="C84" s="20"/>
    </row>
    <row r="96" spans="3:6" ht="12.75">
      <c r="C96"/>
      <c r="D96"/>
      <c r="E96"/>
      <c r="F96"/>
    </row>
    <row r="102" spans="3:6" ht="12.75">
      <c r="C102"/>
      <c r="D102"/>
      <c r="E102"/>
      <c r="F102"/>
    </row>
    <row r="103" spans="3:5" ht="12.75">
      <c r="C103"/>
      <c r="D103"/>
      <c r="E103"/>
    </row>
    <row r="105" ht="12.75">
      <c r="D105" s="20"/>
    </row>
    <row r="109" spans="3:6" ht="12.75">
      <c r="C109"/>
      <c r="D109"/>
      <c r="E109"/>
      <c r="F109"/>
    </row>
    <row r="119" spans="3:6" ht="12.75">
      <c r="C119"/>
      <c r="D119"/>
      <c r="E119"/>
      <c r="F119"/>
    </row>
    <row r="124" spans="3:6" ht="12.75">
      <c r="C124" s="20"/>
      <c r="D124" s="20"/>
      <c r="E124" s="20"/>
      <c r="F124" s="20"/>
    </row>
    <row r="126" spans="3:6" ht="12.75">
      <c r="C126"/>
      <c r="D126"/>
      <c r="E126"/>
      <c r="F126"/>
    </row>
    <row r="132" spans="3:6" ht="12.75">
      <c r="C132" s="20"/>
      <c r="D132" s="20"/>
      <c r="E132" s="20"/>
      <c r="F132" s="20"/>
    </row>
    <row r="140" ht="12.75">
      <c r="F140" s="20"/>
    </row>
  </sheetData>
  <sheetProtection/>
  <hyperlinks>
    <hyperlink ref="J5" r:id="rId1" display="ginodemon@hotmail.com"/>
    <hyperlink ref="J6" r:id="rId2" display="da@vanrijnpb.nl"/>
  </hyperlinks>
  <printOptions horizontalCentered="1"/>
  <pageMargins left="0.2362204724409449" right="0.2755905511811024" top="0.984251968503937" bottom="0.984251968503937" header="0.5118110236220472" footer="0.5118110236220472"/>
  <pageSetup fitToHeight="1" fitToWidth="1" horizontalDpi="300" verticalDpi="300" orientation="landscape" paperSize="9" scale="42" r:id="rId3"/>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9.421875" style="0" bestFit="1" customWidth="1"/>
    <col min="2" max="2" width="26.8515625" style="0" bestFit="1" customWidth="1"/>
  </cols>
  <sheetData>
    <row r="1" spans="1:4" ht="12.75">
      <c r="A1" t="s">
        <v>46</v>
      </c>
      <c r="B1" t="s">
        <v>45</v>
      </c>
      <c r="C1" t="s">
        <v>46</v>
      </c>
      <c r="D1" t="s">
        <v>72</v>
      </c>
    </row>
    <row r="2" spans="1:4" ht="12.75">
      <c r="A2">
        <v>1</v>
      </c>
      <c r="B2" t="s">
        <v>83</v>
      </c>
      <c r="C2">
        <v>1</v>
      </c>
      <c r="D2">
        <v>1700</v>
      </c>
    </row>
    <row r="3" spans="1:4" ht="12.75">
      <c r="A3">
        <v>2</v>
      </c>
      <c r="B3" t="s">
        <v>76</v>
      </c>
      <c r="C3">
        <v>2</v>
      </c>
      <c r="D3">
        <v>1650</v>
      </c>
    </row>
    <row r="4" spans="1:4" ht="12.75">
      <c r="A4">
        <v>3</v>
      </c>
      <c r="B4" s="50" t="s">
        <v>77</v>
      </c>
      <c r="C4">
        <v>3</v>
      </c>
      <c r="D4">
        <v>1600</v>
      </c>
    </row>
    <row r="5" spans="1:4" ht="12.75">
      <c r="A5">
        <v>4</v>
      </c>
      <c r="B5" t="s">
        <v>84</v>
      </c>
      <c r="C5">
        <v>4</v>
      </c>
      <c r="D5">
        <v>1550</v>
      </c>
    </row>
    <row r="6" ht="12.75">
      <c r="B6" s="31"/>
    </row>
    <row r="8" ht="12.75">
      <c r="B8" s="31"/>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401"/>
  <sheetViews>
    <sheetView zoomScalePageLayoutView="0" workbookViewId="0" topLeftCell="A1">
      <pane ySplit="1" topLeftCell="A2" activePane="bottomLeft" state="frozen"/>
      <selection pane="topLeft" activeCell="A1" sqref="A1"/>
      <selection pane="bottomLeft" activeCell="F7" sqref="F6:F7"/>
    </sheetView>
  </sheetViews>
  <sheetFormatPr defaultColWidth="9.140625" defaultRowHeight="12.75"/>
  <cols>
    <col min="2" max="2" width="7.8515625" style="2" bestFit="1" customWidth="1"/>
    <col min="3" max="3" width="6.28125" style="2" bestFit="1" customWidth="1"/>
    <col min="4" max="4" width="4.8515625" style="2" bestFit="1" customWidth="1"/>
    <col min="5" max="5" width="6.28125" style="2" bestFit="1" customWidth="1"/>
    <col min="6" max="6" width="3.28125" style="2" customWidth="1"/>
    <col min="8" max="8" width="29.28125" style="0" bestFit="1" customWidth="1"/>
    <col min="11" max="11" width="7.00390625" style="0" bestFit="1" customWidth="1"/>
    <col min="12" max="12" width="24.28125" style="0" bestFit="1" customWidth="1"/>
    <col min="13" max="13" width="11.57421875" style="0" bestFit="1" customWidth="1"/>
    <col min="14" max="14" width="11.57421875" style="0" customWidth="1"/>
    <col min="15" max="15" width="1.57421875" style="0" bestFit="1" customWidth="1"/>
    <col min="16" max="16" width="27.421875" style="0" bestFit="1" customWidth="1"/>
    <col min="17" max="17" width="11.57421875" style="0" bestFit="1" customWidth="1"/>
    <col min="18" max="18" width="11.57421875" style="0" customWidth="1"/>
    <col min="19" max="19" width="4.57421875" style="0" customWidth="1"/>
    <col min="20" max="21" width="11.00390625" style="0" bestFit="1" customWidth="1"/>
  </cols>
  <sheetData>
    <row r="1" spans="3:21" ht="12.75">
      <c r="C1" s="2" t="s">
        <v>8</v>
      </c>
      <c r="D1" s="2" t="s">
        <v>9</v>
      </c>
      <c r="E1" s="2" t="s">
        <v>10</v>
      </c>
      <c r="H1" t="s">
        <v>16</v>
      </c>
      <c r="I1" s="33">
        <v>4</v>
      </c>
      <c r="K1" s="31" t="s">
        <v>57</v>
      </c>
      <c r="L1" s="31" t="s">
        <v>58</v>
      </c>
      <c r="M1" s="31" t="s">
        <v>59</v>
      </c>
      <c r="N1" s="31" t="s">
        <v>74</v>
      </c>
      <c r="O1" s="31" t="s">
        <v>13</v>
      </c>
      <c r="P1" s="31" t="s">
        <v>60</v>
      </c>
      <c r="Q1" s="31" t="s">
        <v>61</v>
      </c>
      <c r="R1" s="31" t="s">
        <v>75</v>
      </c>
      <c r="S1" s="31"/>
      <c r="T1" s="31" t="s">
        <v>62</v>
      </c>
      <c r="U1" s="31" t="s">
        <v>63</v>
      </c>
    </row>
    <row r="2" spans="1:21" ht="12.75">
      <c r="A2">
        <v>1</v>
      </c>
      <c r="B2" s="2">
        <f>IF(C2&lt;&gt;"",C2*100+D2,"")</f>
        <v>101</v>
      </c>
      <c r="C2" s="2">
        <f aca="true" t="shared" si="0" ref="C2:C65">IF(TRUNC((A2-1+TRUNC(($I$1+1)/2))/TRUNC(($I$1+1)/2))&gt;$I$2,"",TRUNC((A2-1+TRUNC(($I$1+1)/2))/TRUNC(($I$1+1)/2)))</f>
        <v>1</v>
      </c>
      <c r="D2" s="2">
        <f>IF(C2="","",IF(C2=C1,D1+1,1))</f>
        <v>1</v>
      </c>
      <c r="E2" s="2">
        <v>1</v>
      </c>
      <c r="F2" s="2">
        <v>4</v>
      </c>
      <c r="H2" t="s">
        <v>15</v>
      </c>
      <c r="I2" s="43">
        <v>6</v>
      </c>
      <c r="T2">
        <f>IF(M2="","",-M2)</f>
      </c>
      <c r="U2">
        <f>IF(Q2="","",-Q2)</f>
      </c>
    </row>
    <row r="3" spans="1:21" ht="12.75">
      <c r="A3">
        <v>2</v>
      </c>
      <c r="B3" s="2">
        <f aca="true" t="shared" si="1" ref="B3:B66">IF(C3&lt;&gt;"",C3*100+D3,"")</f>
        <v>102</v>
      </c>
      <c r="C3" s="2">
        <f t="shared" si="0"/>
        <v>1</v>
      </c>
      <c r="D3" s="2">
        <f aca="true" t="shared" si="2" ref="D3:D66">IF(C3="","",IF(C3=C2,D2+1,1))</f>
        <v>2</v>
      </c>
      <c r="E3" s="2">
        <v>2</v>
      </c>
      <c r="F3" s="2">
        <v>3</v>
      </c>
      <c r="H3" t="s">
        <v>69</v>
      </c>
      <c r="I3" s="43">
        <v>2</v>
      </c>
      <c r="T3">
        <f aca="true" t="shared" si="3" ref="T3:T52">IF(M3="","",-M3)</f>
      </c>
      <c r="U3">
        <f aca="true" t="shared" si="4" ref="U3:U52">IF(Q3="","",-Q3)</f>
      </c>
    </row>
    <row r="4" spans="1:21" ht="12.75">
      <c r="A4">
        <v>3</v>
      </c>
      <c r="B4" s="2">
        <f t="shared" si="1"/>
        <v>201</v>
      </c>
      <c r="C4" s="2">
        <f t="shared" si="0"/>
        <v>2</v>
      </c>
      <c r="D4" s="2">
        <f t="shared" si="2"/>
        <v>1</v>
      </c>
      <c r="E4" s="2">
        <v>4</v>
      </c>
      <c r="F4" s="2">
        <v>1</v>
      </c>
      <c r="H4" t="s">
        <v>44</v>
      </c>
      <c r="I4" s="33">
        <f>FLOOR(((I1/2)-1)/$I$3,1)+1</f>
        <v>1</v>
      </c>
      <c r="T4">
        <f t="shared" si="3"/>
      </c>
      <c r="U4">
        <f t="shared" si="4"/>
      </c>
    </row>
    <row r="5" spans="1:21" ht="12.75">
      <c r="A5">
        <v>4</v>
      </c>
      <c r="B5" s="2">
        <f t="shared" si="1"/>
        <v>202</v>
      </c>
      <c r="C5" s="2">
        <f t="shared" si="0"/>
        <v>2</v>
      </c>
      <c r="D5" s="2">
        <f t="shared" si="2"/>
        <v>2</v>
      </c>
      <c r="E5" s="2">
        <v>3</v>
      </c>
      <c r="F5" s="2">
        <v>2</v>
      </c>
      <c r="T5">
        <f t="shared" si="3"/>
      </c>
      <c r="U5">
        <f t="shared" si="4"/>
      </c>
    </row>
    <row r="6" spans="1:21" ht="12.75">
      <c r="A6">
        <v>5</v>
      </c>
      <c r="B6" s="2">
        <f t="shared" si="1"/>
        <v>301</v>
      </c>
      <c r="C6" s="2">
        <f t="shared" si="0"/>
        <v>3</v>
      </c>
      <c r="D6" s="2">
        <f t="shared" si="2"/>
        <v>1</v>
      </c>
      <c r="E6" s="2">
        <v>4</v>
      </c>
      <c r="F6" s="2">
        <v>3</v>
      </c>
      <c r="H6" s="31" t="s">
        <v>50</v>
      </c>
      <c r="I6" s="21">
        <f>IF(1!$F$1="NEEN",0,IF(2!$F$1="NEEN",1,IF(3!$F$1="NEEN",2,IF(4!$F$1="NEEN",3,IF(5!$F$1="NEEN",4,IF(6!$F$1="NEEN",5,IF(7!$F$1="NEEN",6,7)))))))</f>
        <v>6</v>
      </c>
      <c r="T6">
        <f t="shared" si="3"/>
      </c>
      <c r="U6">
        <f t="shared" si="4"/>
      </c>
    </row>
    <row r="7" spans="1:21" ht="12.75">
      <c r="A7">
        <v>6</v>
      </c>
      <c r="B7" s="2">
        <f t="shared" si="1"/>
        <v>302</v>
      </c>
      <c r="C7" s="2">
        <f t="shared" si="0"/>
        <v>3</v>
      </c>
      <c r="D7" s="2">
        <f t="shared" si="2"/>
        <v>2</v>
      </c>
      <c r="E7" s="2">
        <v>1</v>
      </c>
      <c r="F7" s="2">
        <v>2</v>
      </c>
      <c r="H7" s="31" t="s">
        <v>51</v>
      </c>
      <c r="I7" s="21">
        <v>0</v>
      </c>
      <c r="T7">
        <f t="shared" si="3"/>
      </c>
      <c r="U7">
        <f t="shared" si="4"/>
      </c>
    </row>
    <row r="8" spans="1:21" ht="12.75">
      <c r="A8">
        <v>7</v>
      </c>
      <c r="B8" s="2">
        <f t="shared" si="1"/>
        <v>401</v>
      </c>
      <c r="C8" s="2">
        <f>IF(TRUNC((A8-1+TRUNC(($I$1+1)/2))/TRUNC(($I$1+1)/2))&gt;$I$2,"",TRUNC((A8-1+TRUNC(($I$1+1)/2))/TRUNC(($I$1+1)/2)))</f>
        <v>4</v>
      </c>
      <c r="D8" s="2">
        <f t="shared" si="2"/>
        <v>1</v>
      </c>
      <c r="E8" s="2">
        <v>3</v>
      </c>
      <c r="F8" s="2">
        <v>4</v>
      </c>
      <c r="H8" s="31" t="s">
        <v>52</v>
      </c>
      <c r="I8" s="21">
        <f>LARGE(I6:I7,1)</f>
        <v>6</v>
      </c>
      <c r="T8">
        <f t="shared" si="3"/>
      </c>
      <c r="U8">
        <f t="shared" si="4"/>
      </c>
    </row>
    <row r="9" spans="1:21" ht="12.75">
      <c r="A9">
        <v>8</v>
      </c>
      <c r="B9" s="2">
        <f t="shared" si="1"/>
        <v>402</v>
      </c>
      <c r="C9" s="2">
        <f t="shared" si="0"/>
        <v>4</v>
      </c>
      <c r="D9" s="2">
        <f t="shared" si="2"/>
        <v>2</v>
      </c>
      <c r="E9" s="2">
        <v>2</v>
      </c>
      <c r="F9" s="2">
        <v>1</v>
      </c>
      <c r="T9">
        <f t="shared" si="3"/>
      </c>
      <c r="U9">
        <f t="shared" si="4"/>
      </c>
    </row>
    <row r="10" spans="1:21" ht="12.75">
      <c r="A10">
        <v>9</v>
      </c>
      <c r="B10" s="2">
        <f t="shared" si="1"/>
        <v>501</v>
      </c>
      <c r="C10" s="2">
        <f t="shared" si="0"/>
        <v>5</v>
      </c>
      <c r="D10" s="2">
        <f t="shared" si="2"/>
        <v>1</v>
      </c>
      <c r="E10" s="2">
        <v>2</v>
      </c>
      <c r="F10" s="2">
        <v>4</v>
      </c>
      <c r="T10">
        <f t="shared" si="3"/>
      </c>
      <c r="U10">
        <f t="shared" si="4"/>
      </c>
    </row>
    <row r="11" spans="1:21" ht="12.75">
      <c r="A11">
        <v>10</v>
      </c>
      <c r="B11" s="2">
        <f t="shared" si="1"/>
        <v>502</v>
      </c>
      <c r="C11" s="2">
        <f t="shared" si="0"/>
        <v>5</v>
      </c>
      <c r="D11" s="2">
        <f t="shared" si="2"/>
        <v>2</v>
      </c>
      <c r="E11" s="2">
        <v>3</v>
      </c>
      <c r="F11" s="2">
        <v>1</v>
      </c>
      <c r="T11">
        <f t="shared" si="3"/>
      </c>
      <c r="U11">
        <f t="shared" si="4"/>
      </c>
    </row>
    <row r="12" spans="1:21" ht="12.75">
      <c r="A12">
        <v>11</v>
      </c>
      <c r="B12" s="2">
        <f t="shared" si="1"/>
        <v>601</v>
      </c>
      <c r="C12" s="2">
        <f t="shared" si="0"/>
        <v>6</v>
      </c>
      <c r="D12" s="2">
        <f t="shared" si="2"/>
        <v>1</v>
      </c>
      <c r="E12" s="2">
        <v>4</v>
      </c>
      <c r="F12" s="2">
        <v>2</v>
      </c>
      <c r="T12">
        <f t="shared" si="3"/>
      </c>
      <c r="U12">
        <f t="shared" si="4"/>
      </c>
    </row>
    <row r="13" spans="1:21" ht="12.75">
      <c r="A13">
        <v>12</v>
      </c>
      <c r="B13" s="2">
        <f t="shared" si="1"/>
        <v>602</v>
      </c>
      <c r="C13" s="2">
        <f t="shared" si="0"/>
        <v>6</v>
      </c>
      <c r="D13" s="2">
        <f t="shared" si="2"/>
        <v>2</v>
      </c>
      <c r="E13" s="2">
        <v>1</v>
      </c>
      <c r="F13" s="2">
        <v>3</v>
      </c>
      <c r="T13">
        <f t="shared" si="3"/>
      </c>
      <c r="U13">
        <f t="shared" si="4"/>
      </c>
    </row>
    <row r="14" spans="1:21" ht="12.75">
      <c r="A14">
        <v>13</v>
      </c>
      <c r="B14" s="2">
        <f t="shared" si="1"/>
      </c>
      <c r="C14" s="2">
        <f t="shared" si="0"/>
      </c>
      <c r="D14" s="2">
        <f t="shared" si="2"/>
      </c>
      <c r="T14">
        <f t="shared" si="3"/>
      </c>
      <c r="U14">
        <f t="shared" si="4"/>
      </c>
    </row>
    <row r="15" spans="1:21" ht="12.75">
      <c r="A15">
        <v>14</v>
      </c>
      <c r="B15" s="2">
        <f t="shared" si="1"/>
      </c>
      <c r="C15" s="2">
        <f t="shared" si="0"/>
      </c>
      <c r="D15" s="2">
        <f t="shared" si="2"/>
      </c>
      <c r="T15">
        <f t="shared" si="3"/>
      </c>
      <c r="U15">
        <f t="shared" si="4"/>
      </c>
    </row>
    <row r="16" spans="1:21" ht="12.75">
      <c r="A16">
        <v>15</v>
      </c>
      <c r="B16" s="2">
        <f t="shared" si="1"/>
      </c>
      <c r="C16" s="2">
        <f t="shared" si="0"/>
      </c>
      <c r="D16" s="2">
        <f t="shared" si="2"/>
      </c>
      <c r="T16">
        <f t="shared" si="3"/>
      </c>
      <c r="U16">
        <f t="shared" si="4"/>
      </c>
    </row>
    <row r="17" spans="1:21" ht="12.75">
      <c r="A17">
        <v>16</v>
      </c>
      <c r="B17" s="2">
        <f t="shared" si="1"/>
      </c>
      <c r="C17" s="2">
        <f t="shared" si="0"/>
      </c>
      <c r="D17" s="2">
        <f t="shared" si="2"/>
      </c>
      <c r="T17">
        <f t="shared" si="3"/>
      </c>
      <c r="U17">
        <f t="shared" si="4"/>
      </c>
    </row>
    <row r="18" spans="1:21" ht="12.75">
      <c r="A18">
        <v>17</v>
      </c>
      <c r="B18" s="2">
        <f t="shared" si="1"/>
      </c>
      <c r="C18" s="2">
        <f t="shared" si="0"/>
      </c>
      <c r="D18" s="2">
        <f t="shared" si="2"/>
      </c>
      <c r="T18">
        <f t="shared" si="3"/>
      </c>
      <c r="U18">
        <f t="shared" si="4"/>
      </c>
    </row>
    <row r="19" spans="1:21" ht="12.75">
      <c r="A19">
        <v>18</v>
      </c>
      <c r="B19" s="2">
        <f t="shared" si="1"/>
      </c>
      <c r="C19" s="2">
        <f t="shared" si="0"/>
      </c>
      <c r="D19" s="2">
        <f t="shared" si="2"/>
      </c>
      <c r="T19">
        <f t="shared" si="3"/>
      </c>
      <c r="U19">
        <f t="shared" si="4"/>
      </c>
    </row>
    <row r="20" spans="1:21" ht="12.75">
      <c r="A20">
        <v>19</v>
      </c>
      <c r="B20" s="2">
        <f t="shared" si="1"/>
      </c>
      <c r="C20" s="2">
        <f t="shared" si="0"/>
      </c>
      <c r="D20" s="2">
        <f t="shared" si="2"/>
      </c>
      <c r="T20">
        <f t="shared" si="3"/>
      </c>
      <c r="U20">
        <f t="shared" si="4"/>
      </c>
    </row>
    <row r="21" spans="1:21" ht="12.75">
      <c r="A21">
        <v>20</v>
      </c>
      <c r="B21" s="2">
        <f t="shared" si="1"/>
      </c>
      <c r="C21" s="2">
        <f t="shared" si="0"/>
      </c>
      <c r="D21" s="2">
        <f t="shared" si="2"/>
      </c>
      <c r="T21">
        <f t="shared" si="3"/>
      </c>
      <c r="U21">
        <f t="shared" si="4"/>
      </c>
    </row>
    <row r="22" spans="1:21" ht="12.75">
      <c r="A22">
        <v>21</v>
      </c>
      <c r="B22" s="2">
        <f t="shared" si="1"/>
      </c>
      <c r="C22" s="2">
        <f t="shared" si="0"/>
      </c>
      <c r="D22" s="2">
        <f t="shared" si="2"/>
      </c>
      <c r="T22">
        <f t="shared" si="3"/>
      </c>
      <c r="U22">
        <f t="shared" si="4"/>
      </c>
    </row>
    <row r="23" spans="1:21" ht="12.75">
      <c r="A23">
        <v>22</v>
      </c>
      <c r="B23" s="2">
        <f t="shared" si="1"/>
      </c>
      <c r="C23" s="2">
        <f t="shared" si="0"/>
      </c>
      <c r="D23" s="2">
        <f t="shared" si="2"/>
      </c>
      <c r="T23">
        <f t="shared" si="3"/>
      </c>
      <c r="U23">
        <f t="shared" si="4"/>
      </c>
    </row>
    <row r="24" spans="1:21" ht="12.75">
      <c r="A24">
        <v>23</v>
      </c>
      <c r="B24" s="2">
        <f t="shared" si="1"/>
      </c>
      <c r="C24" s="2">
        <f t="shared" si="0"/>
      </c>
      <c r="D24" s="2">
        <f t="shared" si="2"/>
      </c>
      <c r="T24">
        <f t="shared" si="3"/>
      </c>
      <c r="U24">
        <f t="shared" si="4"/>
      </c>
    </row>
    <row r="25" spans="1:21" ht="12.75">
      <c r="A25">
        <v>24</v>
      </c>
      <c r="B25" s="2">
        <f t="shared" si="1"/>
      </c>
      <c r="C25" s="2">
        <f t="shared" si="0"/>
      </c>
      <c r="D25" s="2">
        <f t="shared" si="2"/>
      </c>
      <c r="T25">
        <f t="shared" si="3"/>
      </c>
      <c r="U25">
        <f t="shared" si="4"/>
      </c>
    </row>
    <row r="26" spans="1:21" ht="12.75">
      <c r="A26">
        <v>25</v>
      </c>
      <c r="B26" s="2">
        <f t="shared" si="1"/>
      </c>
      <c r="C26" s="2">
        <f t="shared" si="0"/>
      </c>
      <c r="D26" s="2">
        <f t="shared" si="2"/>
      </c>
      <c r="T26">
        <f t="shared" si="3"/>
      </c>
      <c r="U26">
        <f t="shared" si="4"/>
      </c>
    </row>
    <row r="27" spans="1:21" ht="12.75">
      <c r="A27">
        <v>26</v>
      </c>
      <c r="B27" s="2">
        <f t="shared" si="1"/>
      </c>
      <c r="C27" s="2">
        <f t="shared" si="0"/>
      </c>
      <c r="D27" s="2">
        <f t="shared" si="2"/>
      </c>
      <c r="T27">
        <f t="shared" si="3"/>
      </c>
      <c r="U27">
        <f t="shared" si="4"/>
      </c>
    </row>
    <row r="28" spans="1:21" ht="12.75">
      <c r="A28">
        <v>27</v>
      </c>
      <c r="B28" s="2">
        <f t="shared" si="1"/>
      </c>
      <c r="C28" s="2">
        <f t="shared" si="0"/>
      </c>
      <c r="D28" s="2">
        <f t="shared" si="2"/>
      </c>
      <c r="T28">
        <f t="shared" si="3"/>
      </c>
      <c r="U28">
        <f t="shared" si="4"/>
      </c>
    </row>
    <row r="29" spans="1:21" ht="12.75">
      <c r="A29">
        <v>28</v>
      </c>
      <c r="B29" s="2">
        <f t="shared" si="1"/>
      </c>
      <c r="C29" s="2">
        <f t="shared" si="0"/>
      </c>
      <c r="D29" s="2">
        <f t="shared" si="2"/>
      </c>
      <c r="T29">
        <f t="shared" si="3"/>
      </c>
      <c r="U29">
        <f t="shared" si="4"/>
      </c>
    </row>
    <row r="30" spans="1:21" ht="12.75">
      <c r="A30">
        <v>29</v>
      </c>
      <c r="B30" s="2">
        <f t="shared" si="1"/>
      </c>
      <c r="C30" s="2">
        <f t="shared" si="0"/>
      </c>
      <c r="D30" s="2">
        <f t="shared" si="2"/>
      </c>
      <c r="T30">
        <f t="shared" si="3"/>
      </c>
      <c r="U30">
        <f t="shared" si="4"/>
      </c>
    </row>
    <row r="31" spans="1:21" ht="12.75">
      <c r="A31">
        <v>30</v>
      </c>
      <c r="B31" s="2">
        <f t="shared" si="1"/>
      </c>
      <c r="C31" s="2">
        <f t="shared" si="0"/>
      </c>
      <c r="D31" s="2">
        <f t="shared" si="2"/>
      </c>
      <c r="T31">
        <f t="shared" si="3"/>
      </c>
      <c r="U31">
        <f t="shared" si="4"/>
      </c>
    </row>
    <row r="32" spans="1:21" ht="12.75">
      <c r="A32">
        <v>31</v>
      </c>
      <c r="B32" s="2">
        <f t="shared" si="1"/>
      </c>
      <c r="C32" s="2">
        <f t="shared" si="0"/>
      </c>
      <c r="D32" s="2">
        <f t="shared" si="2"/>
      </c>
      <c r="T32">
        <f t="shared" si="3"/>
      </c>
      <c r="U32">
        <f t="shared" si="4"/>
      </c>
    </row>
    <row r="33" spans="1:21" ht="12.75">
      <c r="A33">
        <v>32</v>
      </c>
      <c r="B33" s="2">
        <f t="shared" si="1"/>
      </c>
      <c r="C33" s="2">
        <f t="shared" si="0"/>
      </c>
      <c r="D33" s="2">
        <f t="shared" si="2"/>
      </c>
      <c r="T33">
        <f t="shared" si="3"/>
      </c>
      <c r="U33">
        <f t="shared" si="4"/>
      </c>
    </row>
    <row r="34" spans="1:21" ht="12.75">
      <c r="A34">
        <v>33</v>
      </c>
      <c r="B34" s="2">
        <f t="shared" si="1"/>
      </c>
      <c r="C34" s="2">
        <f t="shared" si="0"/>
      </c>
      <c r="D34" s="2">
        <f t="shared" si="2"/>
      </c>
      <c r="T34">
        <f t="shared" si="3"/>
      </c>
      <c r="U34">
        <f t="shared" si="4"/>
      </c>
    </row>
    <row r="35" spans="1:21" ht="12.75">
      <c r="A35">
        <v>34</v>
      </c>
      <c r="B35" s="2">
        <f t="shared" si="1"/>
      </c>
      <c r="C35" s="2">
        <f t="shared" si="0"/>
      </c>
      <c r="D35" s="2">
        <f t="shared" si="2"/>
      </c>
      <c r="T35">
        <f t="shared" si="3"/>
      </c>
      <c r="U35">
        <f t="shared" si="4"/>
      </c>
    </row>
    <row r="36" spans="1:21" ht="12.75">
      <c r="A36">
        <v>35</v>
      </c>
      <c r="B36" s="2">
        <f t="shared" si="1"/>
      </c>
      <c r="C36" s="2">
        <f t="shared" si="0"/>
      </c>
      <c r="D36" s="2">
        <f t="shared" si="2"/>
      </c>
      <c r="T36">
        <f t="shared" si="3"/>
      </c>
      <c r="U36">
        <f t="shared" si="4"/>
      </c>
    </row>
    <row r="37" spans="1:21" ht="12.75">
      <c r="A37">
        <v>36</v>
      </c>
      <c r="B37" s="2">
        <f t="shared" si="1"/>
      </c>
      <c r="C37" s="2">
        <f t="shared" si="0"/>
      </c>
      <c r="D37" s="2">
        <f t="shared" si="2"/>
      </c>
      <c r="E37" s="2">
        <f>IF(T37="","",T37)</f>
      </c>
      <c r="F37" s="2">
        <f>IF(U37="","",U37)</f>
      </c>
      <c r="T37">
        <f t="shared" si="3"/>
      </c>
      <c r="U37">
        <f t="shared" si="4"/>
      </c>
    </row>
    <row r="38" spans="1:21" ht="12.75">
      <c r="A38">
        <v>37</v>
      </c>
      <c r="B38" s="2">
        <f t="shared" si="1"/>
      </c>
      <c r="C38" s="2">
        <f t="shared" si="0"/>
      </c>
      <c r="D38" s="2">
        <f t="shared" si="2"/>
      </c>
      <c r="E38" s="2">
        <f>IF(T38="","",T38)</f>
      </c>
      <c r="F38" s="2">
        <f>IF(U38="","",U38)</f>
      </c>
      <c r="T38">
        <f t="shared" si="3"/>
      </c>
      <c r="U38">
        <f t="shared" si="4"/>
      </c>
    </row>
    <row r="39" spans="1:21" ht="12.75">
      <c r="A39">
        <v>38</v>
      </c>
      <c r="B39" s="2">
        <f t="shared" si="1"/>
      </c>
      <c r="C39" s="2">
        <f t="shared" si="0"/>
      </c>
      <c r="D39" s="2">
        <f t="shared" si="2"/>
      </c>
      <c r="E39" s="2">
        <f>IF(T39="","",T39)</f>
      </c>
      <c r="F39" s="2">
        <f>IF(U39="","",U39)</f>
      </c>
      <c r="T39">
        <f t="shared" si="3"/>
      </c>
      <c r="U39">
        <f t="shared" si="4"/>
      </c>
    </row>
    <row r="40" spans="1:21" ht="12.75">
      <c r="A40">
        <v>39</v>
      </c>
      <c r="B40" s="2">
        <f t="shared" si="1"/>
      </c>
      <c r="C40" s="2">
        <f t="shared" si="0"/>
      </c>
      <c r="D40" s="2">
        <f t="shared" si="2"/>
      </c>
      <c r="E40" s="2">
        <f aca="true" t="shared" si="5" ref="E40:E66">IF(T40="","",T40)</f>
      </c>
      <c r="F40" s="2">
        <f aca="true" t="shared" si="6" ref="F40:F66">IF(U40="","",U40)</f>
      </c>
      <c r="T40">
        <f t="shared" si="3"/>
      </c>
      <c r="U40">
        <f t="shared" si="4"/>
      </c>
    </row>
    <row r="41" spans="1:21" ht="12.75">
      <c r="A41">
        <v>40</v>
      </c>
      <c r="B41" s="2">
        <f t="shared" si="1"/>
      </c>
      <c r="C41" s="2">
        <f t="shared" si="0"/>
      </c>
      <c r="D41" s="2">
        <f t="shared" si="2"/>
      </c>
      <c r="E41" s="2">
        <f t="shared" si="5"/>
      </c>
      <c r="F41" s="2">
        <f t="shared" si="6"/>
      </c>
      <c r="T41">
        <f t="shared" si="3"/>
      </c>
      <c r="U41">
        <f t="shared" si="4"/>
      </c>
    </row>
    <row r="42" spans="1:21" ht="12.75">
      <c r="A42">
        <v>41</v>
      </c>
      <c r="B42" s="2">
        <f t="shared" si="1"/>
      </c>
      <c r="C42" s="2">
        <f t="shared" si="0"/>
      </c>
      <c r="D42" s="2">
        <f t="shared" si="2"/>
      </c>
      <c r="E42" s="2">
        <f t="shared" si="5"/>
      </c>
      <c r="F42" s="2">
        <f t="shared" si="6"/>
      </c>
      <c r="T42">
        <f t="shared" si="3"/>
      </c>
      <c r="U42">
        <f t="shared" si="4"/>
      </c>
    </row>
    <row r="43" spans="1:21" ht="12.75">
      <c r="A43">
        <v>42</v>
      </c>
      <c r="B43" s="2">
        <f t="shared" si="1"/>
      </c>
      <c r="C43" s="2">
        <f t="shared" si="0"/>
      </c>
      <c r="D43" s="2">
        <f t="shared" si="2"/>
      </c>
      <c r="E43" s="2">
        <f t="shared" si="5"/>
      </c>
      <c r="F43" s="2">
        <f t="shared" si="6"/>
      </c>
      <c r="T43">
        <f t="shared" si="3"/>
      </c>
      <c r="U43">
        <f t="shared" si="4"/>
      </c>
    </row>
    <row r="44" spans="1:21" ht="12.75">
      <c r="A44">
        <v>43</v>
      </c>
      <c r="B44" s="2">
        <f t="shared" si="1"/>
      </c>
      <c r="C44" s="2">
        <f t="shared" si="0"/>
      </c>
      <c r="D44" s="2">
        <f t="shared" si="2"/>
      </c>
      <c r="E44" s="2">
        <f t="shared" si="5"/>
      </c>
      <c r="F44" s="2">
        <f t="shared" si="6"/>
      </c>
      <c r="T44">
        <f t="shared" si="3"/>
      </c>
      <c r="U44">
        <f t="shared" si="4"/>
      </c>
    </row>
    <row r="45" spans="1:21" ht="12.75">
      <c r="A45">
        <v>44</v>
      </c>
      <c r="B45" s="2">
        <f t="shared" si="1"/>
      </c>
      <c r="C45" s="2">
        <f t="shared" si="0"/>
      </c>
      <c r="D45" s="2">
        <f t="shared" si="2"/>
      </c>
      <c r="E45" s="2">
        <f t="shared" si="5"/>
      </c>
      <c r="F45" s="2">
        <f t="shared" si="6"/>
      </c>
      <c r="T45">
        <f t="shared" si="3"/>
      </c>
      <c r="U45">
        <f t="shared" si="4"/>
      </c>
    </row>
    <row r="46" spans="1:21" ht="12.75">
      <c r="A46">
        <v>45</v>
      </c>
      <c r="B46" s="2">
        <f t="shared" si="1"/>
      </c>
      <c r="C46" s="2">
        <f t="shared" si="0"/>
      </c>
      <c r="D46" s="2">
        <f t="shared" si="2"/>
      </c>
      <c r="E46" s="2">
        <f t="shared" si="5"/>
      </c>
      <c r="F46" s="2">
        <f t="shared" si="6"/>
      </c>
      <c r="T46">
        <f t="shared" si="3"/>
      </c>
      <c r="U46">
        <f t="shared" si="4"/>
      </c>
    </row>
    <row r="47" spans="1:21" ht="12.75">
      <c r="A47">
        <v>46</v>
      </c>
      <c r="B47" s="2">
        <f t="shared" si="1"/>
      </c>
      <c r="C47" s="2">
        <f t="shared" si="0"/>
      </c>
      <c r="D47" s="2">
        <f t="shared" si="2"/>
      </c>
      <c r="E47" s="2">
        <f t="shared" si="5"/>
      </c>
      <c r="F47" s="2">
        <f t="shared" si="6"/>
      </c>
      <c r="T47">
        <f t="shared" si="3"/>
      </c>
      <c r="U47">
        <f t="shared" si="4"/>
      </c>
    </row>
    <row r="48" spans="1:21" ht="12.75">
      <c r="A48">
        <v>47</v>
      </c>
      <c r="B48" s="2">
        <f t="shared" si="1"/>
      </c>
      <c r="C48" s="2">
        <f t="shared" si="0"/>
      </c>
      <c r="D48" s="2">
        <f t="shared" si="2"/>
      </c>
      <c r="E48" s="2">
        <f t="shared" si="5"/>
      </c>
      <c r="F48" s="2">
        <f t="shared" si="6"/>
      </c>
      <c r="T48">
        <f t="shared" si="3"/>
      </c>
      <c r="U48">
        <f t="shared" si="4"/>
      </c>
    </row>
    <row r="49" spans="1:21" ht="12.75">
      <c r="A49">
        <v>48</v>
      </c>
      <c r="B49" s="2">
        <f t="shared" si="1"/>
      </c>
      <c r="C49" s="2">
        <f t="shared" si="0"/>
      </c>
      <c r="D49" s="2">
        <f t="shared" si="2"/>
      </c>
      <c r="E49" s="2">
        <f t="shared" si="5"/>
      </c>
      <c r="F49" s="2">
        <f t="shared" si="6"/>
      </c>
      <c r="T49">
        <f t="shared" si="3"/>
      </c>
      <c r="U49">
        <f t="shared" si="4"/>
      </c>
    </row>
    <row r="50" spans="1:21" ht="12.75">
      <c r="A50">
        <v>49</v>
      </c>
      <c r="B50" s="2">
        <f t="shared" si="1"/>
      </c>
      <c r="C50" s="2">
        <f t="shared" si="0"/>
      </c>
      <c r="D50" s="2">
        <f t="shared" si="2"/>
      </c>
      <c r="E50" s="2">
        <f t="shared" si="5"/>
      </c>
      <c r="F50" s="2">
        <f t="shared" si="6"/>
      </c>
      <c r="T50">
        <f t="shared" si="3"/>
      </c>
      <c r="U50">
        <f t="shared" si="4"/>
      </c>
    </row>
    <row r="51" spans="1:21" ht="12.75">
      <c r="A51">
        <v>50</v>
      </c>
      <c r="B51" s="2">
        <f t="shared" si="1"/>
      </c>
      <c r="C51" s="2">
        <f t="shared" si="0"/>
      </c>
      <c r="D51" s="2">
        <f t="shared" si="2"/>
      </c>
      <c r="E51" s="2">
        <f t="shared" si="5"/>
      </c>
      <c r="F51" s="2">
        <f t="shared" si="6"/>
      </c>
      <c r="T51">
        <f t="shared" si="3"/>
      </c>
      <c r="U51">
        <f t="shared" si="4"/>
      </c>
    </row>
    <row r="52" spans="1:21" ht="12.75">
      <c r="A52">
        <v>51</v>
      </c>
      <c r="B52" s="2">
        <f t="shared" si="1"/>
      </c>
      <c r="C52" s="2">
        <f t="shared" si="0"/>
      </c>
      <c r="D52" s="2">
        <f t="shared" si="2"/>
      </c>
      <c r="E52" s="2">
        <f t="shared" si="5"/>
      </c>
      <c r="F52" s="2">
        <f t="shared" si="6"/>
      </c>
      <c r="T52">
        <f t="shared" si="3"/>
      </c>
      <c r="U52">
        <f t="shared" si="4"/>
      </c>
    </row>
    <row r="53" spans="1:6" ht="12.75">
      <c r="A53">
        <v>52</v>
      </c>
      <c r="B53" s="2">
        <f t="shared" si="1"/>
      </c>
      <c r="C53" s="2">
        <f t="shared" si="0"/>
      </c>
      <c r="D53" s="2">
        <f t="shared" si="2"/>
      </c>
      <c r="E53" s="2">
        <f t="shared" si="5"/>
      </c>
      <c r="F53" s="2">
        <f t="shared" si="6"/>
      </c>
    </row>
    <row r="54" spans="1:6" ht="12.75">
      <c r="A54">
        <v>53</v>
      </c>
      <c r="B54" s="2">
        <f t="shared" si="1"/>
      </c>
      <c r="C54" s="2">
        <f t="shared" si="0"/>
      </c>
      <c r="D54" s="2">
        <f t="shared" si="2"/>
      </c>
      <c r="E54" s="2">
        <f t="shared" si="5"/>
      </c>
      <c r="F54" s="2">
        <f t="shared" si="6"/>
      </c>
    </row>
    <row r="55" spans="1:6" ht="12.75">
      <c r="A55">
        <v>54</v>
      </c>
      <c r="B55" s="2">
        <f t="shared" si="1"/>
      </c>
      <c r="C55" s="2">
        <f t="shared" si="0"/>
      </c>
      <c r="D55" s="2">
        <f t="shared" si="2"/>
      </c>
      <c r="E55" s="2">
        <f t="shared" si="5"/>
      </c>
      <c r="F55" s="2">
        <f t="shared" si="6"/>
      </c>
    </row>
    <row r="56" spans="1:6" ht="12.75">
      <c r="A56">
        <v>55</v>
      </c>
      <c r="B56" s="2">
        <f t="shared" si="1"/>
      </c>
      <c r="C56" s="2">
        <f t="shared" si="0"/>
      </c>
      <c r="D56" s="2">
        <f t="shared" si="2"/>
      </c>
      <c r="E56" s="2">
        <f t="shared" si="5"/>
      </c>
      <c r="F56" s="2">
        <f t="shared" si="6"/>
      </c>
    </row>
    <row r="57" spans="1:6" ht="12.75">
      <c r="A57">
        <v>56</v>
      </c>
      <c r="B57" s="2">
        <f t="shared" si="1"/>
      </c>
      <c r="C57" s="2">
        <f t="shared" si="0"/>
      </c>
      <c r="D57" s="2">
        <f t="shared" si="2"/>
      </c>
      <c r="E57" s="2">
        <f t="shared" si="5"/>
      </c>
      <c r="F57" s="2">
        <f t="shared" si="6"/>
      </c>
    </row>
    <row r="58" spans="1:6" ht="12.75">
      <c r="A58">
        <v>57</v>
      </c>
      <c r="B58" s="2">
        <f t="shared" si="1"/>
      </c>
      <c r="C58" s="2">
        <f t="shared" si="0"/>
      </c>
      <c r="D58" s="2">
        <f t="shared" si="2"/>
      </c>
      <c r="E58" s="2">
        <f t="shared" si="5"/>
      </c>
      <c r="F58" s="2">
        <f t="shared" si="6"/>
      </c>
    </row>
    <row r="59" spans="1:6" ht="12.75">
      <c r="A59">
        <v>58</v>
      </c>
      <c r="B59" s="2">
        <f t="shared" si="1"/>
      </c>
      <c r="C59" s="2">
        <f t="shared" si="0"/>
      </c>
      <c r="D59" s="2">
        <f t="shared" si="2"/>
      </c>
      <c r="E59" s="2">
        <f t="shared" si="5"/>
      </c>
      <c r="F59" s="2">
        <f t="shared" si="6"/>
      </c>
    </row>
    <row r="60" spans="1:6" ht="12.75">
      <c r="A60">
        <v>59</v>
      </c>
      <c r="B60" s="2">
        <f t="shared" si="1"/>
      </c>
      <c r="C60" s="2">
        <f t="shared" si="0"/>
      </c>
      <c r="D60" s="2">
        <f t="shared" si="2"/>
      </c>
      <c r="E60" s="2">
        <f t="shared" si="5"/>
      </c>
      <c r="F60" s="2">
        <f t="shared" si="6"/>
      </c>
    </row>
    <row r="61" spans="1:6" ht="12.75">
      <c r="A61">
        <v>60</v>
      </c>
      <c r="B61" s="2">
        <f t="shared" si="1"/>
      </c>
      <c r="C61" s="2">
        <f t="shared" si="0"/>
      </c>
      <c r="D61" s="2">
        <f t="shared" si="2"/>
      </c>
      <c r="E61" s="2">
        <f t="shared" si="5"/>
      </c>
      <c r="F61" s="2">
        <f t="shared" si="6"/>
      </c>
    </row>
    <row r="62" spans="1:6" ht="12.75">
      <c r="A62">
        <v>61</v>
      </c>
      <c r="B62" s="2">
        <f t="shared" si="1"/>
      </c>
      <c r="C62" s="2">
        <f t="shared" si="0"/>
      </c>
      <c r="D62" s="2">
        <f t="shared" si="2"/>
      </c>
      <c r="E62" s="2">
        <f t="shared" si="5"/>
      </c>
      <c r="F62" s="2">
        <f t="shared" si="6"/>
      </c>
    </row>
    <row r="63" spans="1:6" ht="12.75">
      <c r="A63">
        <v>62</v>
      </c>
      <c r="B63" s="2">
        <f t="shared" si="1"/>
      </c>
      <c r="C63" s="2">
        <f t="shared" si="0"/>
      </c>
      <c r="D63" s="2">
        <f t="shared" si="2"/>
      </c>
      <c r="E63" s="2">
        <f t="shared" si="5"/>
      </c>
      <c r="F63" s="2">
        <f t="shared" si="6"/>
      </c>
    </row>
    <row r="64" spans="1:6" ht="12.75">
      <c r="A64">
        <v>63</v>
      </c>
      <c r="B64" s="2">
        <f t="shared" si="1"/>
      </c>
      <c r="C64" s="2">
        <f t="shared" si="0"/>
      </c>
      <c r="D64" s="2">
        <f t="shared" si="2"/>
      </c>
      <c r="E64" s="2">
        <f t="shared" si="5"/>
      </c>
      <c r="F64" s="2">
        <f t="shared" si="6"/>
      </c>
    </row>
    <row r="65" spans="1:6" ht="12.75">
      <c r="A65">
        <v>64</v>
      </c>
      <c r="B65" s="2">
        <f t="shared" si="1"/>
      </c>
      <c r="C65" s="2">
        <f t="shared" si="0"/>
      </c>
      <c r="D65" s="2">
        <f t="shared" si="2"/>
      </c>
      <c r="E65" s="2">
        <f t="shared" si="5"/>
      </c>
      <c r="F65" s="2">
        <f t="shared" si="6"/>
      </c>
    </row>
    <row r="66" spans="1:6" ht="12.75">
      <c r="A66">
        <v>65</v>
      </c>
      <c r="B66" s="2">
        <f t="shared" si="1"/>
      </c>
      <c r="C66" s="2">
        <f aca="true" t="shared" si="7" ref="C66:C129">IF(TRUNC((A66-1+TRUNC(($I$1+1)/2))/TRUNC(($I$1+1)/2))&gt;$I$2,"",TRUNC((A66-1+TRUNC(($I$1+1)/2))/TRUNC(($I$1+1)/2)))</f>
      </c>
      <c r="D66" s="2">
        <f t="shared" si="2"/>
      </c>
      <c r="E66" s="2">
        <f t="shared" si="5"/>
      </c>
      <c r="F66" s="2">
        <f t="shared" si="6"/>
      </c>
    </row>
    <row r="67" spans="1:6" ht="12.75">
      <c r="A67">
        <v>66</v>
      </c>
      <c r="B67" s="2">
        <f aca="true" t="shared" si="8" ref="B67:B91">IF(C67&lt;&gt;"",C67*100+D67,"")</f>
      </c>
      <c r="C67" s="2">
        <f t="shared" si="7"/>
      </c>
      <c r="D67" s="2">
        <f aca="true" t="shared" si="9" ref="D67:D91">IF(C67="","",IF(C67=C66,D66+1,1))</f>
      </c>
      <c r="E67" s="2">
        <f aca="true" t="shared" si="10" ref="E67:E130">IF(T67="","",T67)</f>
      </c>
      <c r="F67" s="2">
        <f aca="true" t="shared" si="11" ref="F67:F130">IF(U67="","",U67)</f>
      </c>
    </row>
    <row r="68" spans="1:6" ht="12.75">
      <c r="A68">
        <v>67</v>
      </c>
      <c r="B68" s="2">
        <f t="shared" si="8"/>
      </c>
      <c r="C68" s="2">
        <f t="shared" si="7"/>
      </c>
      <c r="D68" s="2">
        <f t="shared" si="9"/>
      </c>
      <c r="E68" s="2">
        <f t="shared" si="10"/>
      </c>
      <c r="F68" s="2">
        <f t="shared" si="11"/>
      </c>
    </row>
    <row r="69" spans="1:6" ht="12.75">
      <c r="A69">
        <v>68</v>
      </c>
      <c r="B69" s="2">
        <f t="shared" si="8"/>
      </c>
      <c r="C69" s="2">
        <f t="shared" si="7"/>
      </c>
      <c r="D69" s="2">
        <f t="shared" si="9"/>
      </c>
      <c r="E69" s="2">
        <f t="shared" si="10"/>
      </c>
      <c r="F69" s="2">
        <f t="shared" si="11"/>
      </c>
    </row>
    <row r="70" spans="1:6" ht="12.75">
      <c r="A70">
        <v>69</v>
      </c>
      <c r="B70" s="2">
        <f t="shared" si="8"/>
      </c>
      <c r="C70" s="2">
        <f t="shared" si="7"/>
      </c>
      <c r="D70" s="2">
        <f t="shared" si="9"/>
      </c>
      <c r="E70" s="2">
        <f t="shared" si="10"/>
      </c>
      <c r="F70" s="2">
        <f t="shared" si="11"/>
      </c>
    </row>
    <row r="71" spans="1:6" ht="12.75">
      <c r="A71">
        <v>70</v>
      </c>
      <c r="B71" s="2">
        <f t="shared" si="8"/>
      </c>
      <c r="C71" s="2">
        <f t="shared" si="7"/>
      </c>
      <c r="D71" s="2">
        <f t="shared" si="9"/>
      </c>
      <c r="E71" s="2">
        <f t="shared" si="10"/>
      </c>
      <c r="F71" s="2">
        <f t="shared" si="11"/>
      </c>
    </row>
    <row r="72" spans="1:6" ht="12.75">
      <c r="A72">
        <v>71</v>
      </c>
      <c r="B72" s="2">
        <f t="shared" si="8"/>
      </c>
      <c r="C72" s="2">
        <f t="shared" si="7"/>
      </c>
      <c r="D72" s="2">
        <f t="shared" si="9"/>
      </c>
      <c r="E72" s="2">
        <f t="shared" si="10"/>
      </c>
      <c r="F72" s="2">
        <f t="shared" si="11"/>
      </c>
    </row>
    <row r="73" spans="1:6" ht="12.75">
      <c r="A73">
        <v>72</v>
      </c>
      <c r="B73" s="2">
        <f t="shared" si="8"/>
      </c>
      <c r="C73" s="2">
        <f t="shared" si="7"/>
      </c>
      <c r="D73" s="2">
        <f t="shared" si="9"/>
      </c>
      <c r="E73" s="2">
        <f t="shared" si="10"/>
      </c>
      <c r="F73" s="2">
        <f t="shared" si="11"/>
      </c>
    </row>
    <row r="74" spans="1:6" ht="12.75">
      <c r="A74">
        <v>73</v>
      </c>
      <c r="B74" s="2">
        <f t="shared" si="8"/>
      </c>
      <c r="C74" s="2">
        <f t="shared" si="7"/>
      </c>
      <c r="D74" s="2">
        <f t="shared" si="9"/>
      </c>
      <c r="E74" s="2">
        <f t="shared" si="10"/>
      </c>
      <c r="F74" s="2">
        <f t="shared" si="11"/>
      </c>
    </row>
    <row r="75" spans="1:6" ht="12.75">
      <c r="A75">
        <v>74</v>
      </c>
      <c r="B75" s="2">
        <f t="shared" si="8"/>
      </c>
      <c r="C75" s="2">
        <f t="shared" si="7"/>
      </c>
      <c r="D75" s="2">
        <f t="shared" si="9"/>
      </c>
      <c r="E75" s="2">
        <f t="shared" si="10"/>
      </c>
      <c r="F75" s="2">
        <f t="shared" si="11"/>
      </c>
    </row>
    <row r="76" spans="1:6" ht="12.75">
      <c r="A76">
        <v>75</v>
      </c>
      <c r="B76" s="2">
        <f t="shared" si="8"/>
      </c>
      <c r="C76" s="2">
        <f t="shared" si="7"/>
      </c>
      <c r="D76" s="2">
        <f t="shared" si="9"/>
      </c>
      <c r="E76" s="2">
        <f t="shared" si="10"/>
      </c>
      <c r="F76" s="2">
        <f t="shared" si="11"/>
      </c>
    </row>
    <row r="77" spans="1:6" ht="12.75">
      <c r="A77">
        <v>76</v>
      </c>
      <c r="B77" s="2">
        <f t="shared" si="8"/>
      </c>
      <c r="C77" s="2">
        <f t="shared" si="7"/>
      </c>
      <c r="D77" s="2">
        <f t="shared" si="9"/>
      </c>
      <c r="E77" s="2">
        <f t="shared" si="10"/>
      </c>
      <c r="F77" s="2">
        <f t="shared" si="11"/>
      </c>
    </row>
    <row r="78" spans="1:6" ht="12.75">
      <c r="A78">
        <v>77</v>
      </c>
      <c r="B78" s="2">
        <f t="shared" si="8"/>
      </c>
      <c r="C78" s="2">
        <f t="shared" si="7"/>
      </c>
      <c r="D78" s="2">
        <f t="shared" si="9"/>
      </c>
      <c r="E78" s="2">
        <f t="shared" si="10"/>
      </c>
      <c r="F78" s="2">
        <f t="shared" si="11"/>
      </c>
    </row>
    <row r="79" spans="1:6" ht="12.75">
      <c r="A79">
        <v>78</v>
      </c>
      <c r="B79" s="2">
        <f t="shared" si="8"/>
      </c>
      <c r="C79" s="2">
        <f t="shared" si="7"/>
      </c>
      <c r="D79" s="2">
        <f t="shared" si="9"/>
      </c>
      <c r="E79" s="2">
        <f t="shared" si="10"/>
      </c>
      <c r="F79" s="2">
        <f t="shared" si="11"/>
      </c>
    </row>
    <row r="80" spans="1:6" ht="12.75">
      <c r="A80">
        <v>79</v>
      </c>
      <c r="B80" s="2">
        <f t="shared" si="8"/>
      </c>
      <c r="C80" s="2">
        <f t="shared" si="7"/>
      </c>
      <c r="D80" s="2">
        <f t="shared" si="9"/>
      </c>
      <c r="E80" s="2">
        <f t="shared" si="10"/>
      </c>
      <c r="F80" s="2">
        <f t="shared" si="11"/>
      </c>
    </row>
    <row r="81" spans="1:6" ht="12.75">
      <c r="A81">
        <v>80</v>
      </c>
      <c r="B81" s="2">
        <f t="shared" si="8"/>
      </c>
      <c r="C81" s="2">
        <f t="shared" si="7"/>
      </c>
      <c r="D81" s="2">
        <f t="shared" si="9"/>
      </c>
      <c r="E81" s="2">
        <f t="shared" si="10"/>
      </c>
      <c r="F81" s="2">
        <f t="shared" si="11"/>
      </c>
    </row>
    <row r="82" spans="1:6" ht="12.75">
      <c r="A82">
        <v>81</v>
      </c>
      <c r="B82" s="2">
        <f t="shared" si="8"/>
      </c>
      <c r="C82" s="2">
        <f t="shared" si="7"/>
      </c>
      <c r="D82" s="2">
        <f t="shared" si="9"/>
      </c>
      <c r="E82" s="2">
        <f t="shared" si="10"/>
      </c>
      <c r="F82" s="2">
        <f t="shared" si="11"/>
      </c>
    </row>
    <row r="83" spans="1:6" ht="12.75">
      <c r="A83">
        <v>82</v>
      </c>
      <c r="B83" s="2">
        <f t="shared" si="8"/>
      </c>
      <c r="C83" s="2">
        <f t="shared" si="7"/>
      </c>
      <c r="D83" s="2">
        <f t="shared" si="9"/>
      </c>
      <c r="E83" s="2">
        <f t="shared" si="10"/>
      </c>
      <c r="F83" s="2">
        <f t="shared" si="11"/>
      </c>
    </row>
    <row r="84" spans="1:6" ht="12.75">
      <c r="A84">
        <v>83</v>
      </c>
      <c r="B84" s="2">
        <f t="shared" si="8"/>
      </c>
      <c r="C84" s="2">
        <f t="shared" si="7"/>
      </c>
      <c r="D84" s="2">
        <f t="shared" si="9"/>
      </c>
      <c r="E84" s="2">
        <f t="shared" si="10"/>
      </c>
      <c r="F84" s="2">
        <f t="shared" si="11"/>
      </c>
    </row>
    <row r="85" spans="1:6" ht="12.75">
      <c r="A85">
        <v>84</v>
      </c>
      <c r="B85" s="2">
        <f t="shared" si="8"/>
      </c>
      <c r="C85" s="2">
        <f t="shared" si="7"/>
      </c>
      <c r="D85" s="2">
        <f t="shared" si="9"/>
      </c>
      <c r="E85" s="2">
        <f t="shared" si="10"/>
      </c>
      <c r="F85" s="2">
        <f t="shared" si="11"/>
      </c>
    </row>
    <row r="86" spans="1:6" ht="12.75">
      <c r="A86">
        <v>85</v>
      </c>
      <c r="B86" s="2">
        <f t="shared" si="8"/>
      </c>
      <c r="C86" s="2">
        <f t="shared" si="7"/>
      </c>
      <c r="D86" s="2">
        <f t="shared" si="9"/>
      </c>
      <c r="E86" s="2">
        <f t="shared" si="10"/>
      </c>
      <c r="F86" s="2">
        <f t="shared" si="11"/>
      </c>
    </row>
    <row r="87" spans="1:6" ht="12.75">
      <c r="A87">
        <v>86</v>
      </c>
      <c r="B87" s="2">
        <f t="shared" si="8"/>
      </c>
      <c r="C87" s="2">
        <f t="shared" si="7"/>
      </c>
      <c r="D87" s="2">
        <f t="shared" si="9"/>
      </c>
      <c r="E87" s="2">
        <f t="shared" si="10"/>
      </c>
      <c r="F87" s="2">
        <f t="shared" si="11"/>
      </c>
    </row>
    <row r="88" spans="1:6" ht="12.75">
      <c r="A88">
        <v>87</v>
      </c>
      <c r="B88" s="2">
        <f t="shared" si="8"/>
      </c>
      <c r="C88" s="2">
        <f t="shared" si="7"/>
      </c>
      <c r="D88" s="2">
        <f t="shared" si="9"/>
      </c>
      <c r="E88" s="2">
        <f t="shared" si="10"/>
      </c>
      <c r="F88" s="2">
        <f t="shared" si="11"/>
      </c>
    </row>
    <row r="89" spans="1:6" ht="12.75">
      <c r="A89">
        <v>88</v>
      </c>
      <c r="B89" s="2">
        <f t="shared" si="8"/>
      </c>
      <c r="C89" s="2">
        <f t="shared" si="7"/>
      </c>
      <c r="D89" s="2">
        <f t="shared" si="9"/>
      </c>
      <c r="E89" s="2">
        <f t="shared" si="10"/>
      </c>
      <c r="F89" s="2">
        <f t="shared" si="11"/>
      </c>
    </row>
    <row r="90" spans="1:6" ht="12.75">
      <c r="A90">
        <v>89</v>
      </c>
      <c r="B90" s="2">
        <f t="shared" si="8"/>
      </c>
      <c r="C90" s="2">
        <f t="shared" si="7"/>
      </c>
      <c r="D90" s="2">
        <f t="shared" si="9"/>
      </c>
      <c r="E90" s="2">
        <f t="shared" si="10"/>
      </c>
      <c r="F90" s="2">
        <f t="shared" si="11"/>
      </c>
    </row>
    <row r="91" spans="1:6" ht="12.75">
      <c r="A91">
        <v>90</v>
      </c>
      <c r="B91" s="2">
        <f t="shared" si="8"/>
      </c>
      <c r="C91" s="2">
        <f t="shared" si="7"/>
      </c>
      <c r="D91" s="2">
        <f t="shared" si="9"/>
      </c>
      <c r="E91" s="2">
        <f t="shared" si="10"/>
      </c>
      <c r="F91" s="2">
        <f t="shared" si="11"/>
      </c>
    </row>
    <row r="92" spans="1:6" ht="12.75">
      <c r="A92">
        <v>91</v>
      </c>
      <c r="B92" s="2">
        <f aca="true" t="shared" si="12" ref="B92:B107">IF(C92&lt;&gt;"",C92*100+D92,"")</f>
      </c>
      <c r="C92" s="2">
        <f t="shared" si="7"/>
      </c>
      <c r="D92" s="2">
        <f aca="true" t="shared" si="13" ref="D92:D107">IF(C92="","",IF(C92=C91,D91+1,1))</f>
      </c>
      <c r="E92" s="2">
        <f t="shared" si="10"/>
      </c>
      <c r="F92" s="2">
        <f t="shared" si="11"/>
      </c>
    </row>
    <row r="93" spans="1:6" ht="12.75">
      <c r="A93">
        <v>92</v>
      </c>
      <c r="B93" s="2">
        <f t="shared" si="12"/>
      </c>
      <c r="C93" s="2">
        <f t="shared" si="7"/>
      </c>
      <c r="D93" s="2">
        <f t="shared" si="13"/>
      </c>
      <c r="E93" s="2">
        <f t="shared" si="10"/>
      </c>
      <c r="F93" s="2">
        <f t="shared" si="11"/>
      </c>
    </row>
    <row r="94" spans="1:6" ht="12.75">
      <c r="A94">
        <v>93</v>
      </c>
      <c r="B94" s="2">
        <f t="shared" si="12"/>
      </c>
      <c r="C94" s="2">
        <f t="shared" si="7"/>
      </c>
      <c r="D94" s="2">
        <f t="shared" si="13"/>
      </c>
      <c r="E94" s="2">
        <f t="shared" si="10"/>
      </c>
      <c r="F94" s="2">
        <f t="shared" si="11"/>
      </c>
    </row>
    <row r="95" spans="1:6" ht="12.75">
      <c r="A95">
        <v>94</v>
      </c>
      <c r="B95" s="2">
        <f t="shared" si="12"/>
      </c>
      <c r="C95" s="2">
        <f t="shared" si="7"/>
      </c>
      <c r="D95" s="2">
        <f t="shared" si="13"/>
      </c>
      <c r="E95" s="2">
        <f t="shared" si="10"/>
      </c>
      <c r="F95" s="2">
        <f t="shared" si="11"/>
      </c>
    </row>
    <row r="96" spans="1:6" ht="12.75">
      <c r="A96">
        <v>95</v>
      </c>
      <c r="B96" s="2">
        <f t="shared" si="12"/>
      </c>
      <c r="C96" s="2">
        <f t="shared" si="7"/>
      </c>
      <c r="D96" s="2">
        <f t="shared" si="13"/>
      </c>
      <c r="E96" s="2">
        <f t="shared" si="10"/>
      </c>
      <c r="F96" s="2">
        <f t="shared" si="11"/>
      </c>
    </row>
    <row r="97" spans="1:6" ht="12.75">
      <c r="A97">
        <v>96</v>
      </c>
      <c r="B97" s="2">
        <f t="shared" si="12"/>
      </c>
      <c r="C97" s="2">
        <f t="shared" si="7"/>
      </c>
      <c r="D97" s="2">
        <f t="shared" si="13"/>
      </c>
      <c r="E97" s="2">
        <f t="shared" si="10"/>
      </c>
      <c r="F97" s="2">
        <f t="shared" si="11"/>
      </c>
    </row>
    <row r="98" spans="1:6" ht="12.75">
      <c r="A98">
        <v>97</v>
      </c>
      <c r="B98" s="2">
        <f t="shared" si="12"/>
      </c>
      <c r="C98" s="2">
        <f t="shared" si="7"/>
      </c>
      <c r="D98" s="2">
        <f t="shared" si="13"/>
      </c>
      <c r="E98" s="2">
        <f t="shared" si="10"/>
      </c>
      <c r="F98" s="2">
        <f t="shared" si="11"/>
      </c>
    </row>
    <row r="99" spans="1:6" ht="12.75">
      <c r="A99">
        <v>98</v>
      </c>
      <c r="B99" s="2">
        <f t="shared" si="12"/>
      </c>
      <c r="C99" s="2">
        <f t="shared" si="7"/>
      </c>
      <c r="D99" s="2">
        <f t="shared" si="13"/>
      </c>
      <c r="E99" s="2">
        <f t="shared" si="10"/>
      </c>
      <c r="F99" s="2">
        <f t="shared" si="11"/>
      </c>
    </row>
    <row r="100" spans="1:6" ht="12.75">
      <c r="A100">
        <v>99</v>
      </c>
      <c r="B100" s="2">
        <f t="shared" si="12"/>
      </c>
      <c r="C100" s="2">
        <f t="shared" si="7"/>
      </c>
      <c r="D100" s="2">
        <f t="shared" si="13"/>
      </c>
      <c r="E100" s="2">
        <f t="shared" si="10"/>
      </c>
      <c r="F100" s="2">
        <f t="shared" si="11"/>
      </c>
    </row>
    <row r="101" spans="1:6" ht="12.75">
      <c r="A101">
        <v>100</v>
      </c>
      <c r="B101" s="2">
        <f t="shared" si="12"/>
      </c>
      <c r="C101" s="2">
        <f t="shared" si="7"/>
      </c>
      <c r="D101" s="2">
        <f t="shared" si="13"/>
      </c>
      <c r="E101" s="2">
        <f t="shared" si="10"/>
      </c>
      <c r="F101" s="2">
        <f t="shared" si="11"/>
      </c>
    </row>
    <row r="102" spans="1:6" ht="12.75">
      <c r="A102">
        <v>101</v>
      </c>
      <c r="B102" s="2">
        <f t="shared" si="12"/>
      </c>
      <c r="C102" s="2">
        <f t="shared" si="7"/>
      </c>
      <c r="D102" s="2">
        <f t="shared" si="13"/>
      </c>
      <c r="E102" s="2">
        <f t="shared" si="10"/>
      </c>
      <c r="F102" s="2">
        <f t="shared" si="11"/>
      </c>
    </row>
    <row r="103" spans="1:6" ht="12.75">
      <c r="A103">
        <v>102</v>
      </c>
      <c r="B103" s="2">
        <f t="shared" si="12"/>
      </c>
      <c r="C103" s="2">
        <f t="shared" si="7"/>
      </c>
      <c r="D103" s="2">
        <f t="shared" si="13"/>
      </c>
      <c r="E103" s="2">
        <f t="shared" si="10"/>
      </c>
      <c r="F103" s="2">
        <f t="shared" si="11"/>
      </c>
    </row>
    <row r="104" spans="1:6" ht="12.75">
      <c r="A104">
        <v>103</v>
      </c>
      <c r="B104" s="2">
        <f t="shared" si="12"/>
      </c>
      <c r="C104" s="2">
        <f t="shared" si="7"/>
      </c>
      <c r="D104" s="2">
        <f t="shared" si="13"/>
      </c>
      <c r="E104" s="2">
        <f t="shared" si="10"/>
      </c>
      <c r="F104" s="2">
        <f t="shared" si="11"/>
      </c>
    </row>
    <row r="105" spans="1:6" ht="12.75">
      <c r="A105">
        <v>104</v>
      </c>
      <c r="B105" s="2">
        <f t="shared" si="12"/>
      </c>
      <c r="C105" s="2">
        <f t="shared" si="7"/>
      </c>
      <c r="D105" s="2">
        <f t="shared" si="13"/>
      </c>
      <c r="E105" s="2">
        <f t="shared" si="10"/>
      </c>
      <c r="F105" s="2">
        <f t="shared" si="11"/>
      </c>
    </row>
    <row r="106" spans="1:6" ht="12.75">
      <c r="A106">
        <v>105</v>
      </c>
      <c r="B106" s="2">
        <f t="shared" si="12"/>
      </c>
      <c r="C106" s="2">
        <f t="shared" si="7"/>
      </c>
      <c r="D106" s="2">
        <f t="shared" si="13"/>
      </c>
      <c r="E106" s="2">
        <f t="shared" si="10"/>
      </c>
      <c r="F106" s="2">
        <f t="shared" si="11"/>
      </c>
    </row>
    <row r="107" spans="1:6" ht="12.75">
      <c r="A107">
        <v>106</v>
      </c>
      <c r="B107" s="2">
        <f t="shared" si="12"/>
      </c>
      <c r="C107" s="2">
        <f t="shared" si="7"/>
      </c>
      <c r="D107" s="2">
        <f t="shared" si="13"/>
      </c>
      <c r="E107" s="2">
        <f t="shared" si="10"/>
      </c>
      <c r="F107" s="2">
        <f t="shared" si="11"/>
      </c>
    </row>
    <row r="108" spans="1:6" ht="12.75">
      <c r="A108">
        <v>107</v>
      </c>
      <c r="B108" s="2">
        <f aca="true" t="shared" si="14" ref="B108:B171">IF(C108&lt;&gt;"",C108*100+D108,"")</f>
      </c>
      <c r="C108" s="2">
        <f t="shared" si="7"/>
      </c>
      <c r="D108" s="2">
        <f aca="true" t="shared" si="15" ref="D108:D171">IF(C108="","",IF(C108=C107,D107+1,1))</f>
      </c>
      <c r="E108" s="2">
        <f t="shared" si="10"/>
      </c>
      <c r="F108" s="2">
        <f t="shared" si="11"/>
      </c>
    </row>
    <row r="109" spans="1:6" ht="12.75">
      <c r="A109">
        <v>108</v>
      </c>
      <c r="B109" s="2">
        <f t="shared" si="14"/>
      </c>
      <c r="C109" s="2">
        <f t="shared" si="7"/>
      </c>
      <c r="D109" s="2">
        <f t="shared" si="15"/>
      </c>
      <c r="E109" s="2">
        <f t="shared" si="10"/>
      </c>
      <c r="F109" s="2">
        <f t="shared" si="11"/>
      </c>
    </row>
    <row r="110" spans="1:6" ht="12.75">
      <c r="A110">
        <v>109</v>
      </c>
      <c r="B110" s="2">
        <f t="shared" si="14"/>
      </c>
      <c r="C110" s="2">
        <f t="shared" si="7"/>
      </c>
      <c r="D110" s="2">
        <f t="shared" si="15"/>
      </c>
      <c r="E110" s="2">
        <f t="shared" si="10"/>
      </c>
      <c r="F110" s="2">
        <f t="shared" si="11"/>
      </c>
    </row>
    <row r="111" spans="1:6" ht="12.75">
      <c r="A111">
        <v>110</v>
      </c>
      <c r="B111" s="2">
        <f t="shared" si="14"/>
      </c>
      <c r="C111" s="2">
        <f t="shared" si="7"/>
      </c>
      <c r="D111" s="2">
        <f t="shared" si="15"/>
      </c>
      <c r="E111" s="2">
        <f t="shared" si="10"/>
      </c>
      <c r="F111" s="2">
        <f t="shared" si="11"/>
      </c>
    </row>
    <row r="112" spans="1:6" ht="12.75">
      <c r="A112">
        <v>111</v>
      </c>
      <c r="B112" s="2">
        <f t="shared" si="14"/>
      </c>
      <c r="C112" s="2">
        <f t="shared" si="7"/>
      </c>
      <c r="D112" s="2">
        <f t="shared" si="15"/>
      </c>
      <c r="E112" s="2">
        <f t="shared" si="10"/>
      </c>
      <c r="F112" s="2">
        <f t="shared" si="11"/>
      </c>
    </row>
    <row r="113" spans="1:6" ht="12.75">
      <c r="A113">
        <v>112</v>
      </c>
      <c r="B113" s="2">
        <f t="shared" si="14"/>
      </c>
      <c r="C113" s="2">
        <f t="shared" si="7"/>
      </c>
      <c r="D113" s="2">
        <f t="shared" si="15"/>
      </c>
      <c r="E113" s="2">
        <f t="shared" si="10"/>
      </c>
      <c r="F113" s="2">
        <f t="shared" si="11"/>
      </c>
    </row>
    <row r="114" spans="1:6" ht="12.75">
      <c r="A114">
        <v>113</v>
      </c>
      <c r="B114" s="2">
        <f t="shared" si="14"/>
      </c>
      <c r="C114" s="2">
        <f t="shared" si="7"/>
      </c>
      <c r="D114" s="2">
        <f t="shared" si="15"/>
      </c>
      <c r="E114" s="2">
        <f t="shared" si="10"/>
      </c>
      <c r="F114" s="2">
        <f t="shared" si="11"/>
      </c>
    </row>
    <row r="115" spans="1:6" ht="12.75">
      <c r="A115">
        <v>114</v>
      </c>
      <c r="B115" s="2">
        <f t="shared" si="14"/>
      </c>
      <c r="C115" s="2">
        <f t="shared" si="7"/>
      </c>
      <c r="D115" s="2">
        <f t="shared" si="15"/>
      </c>
      <c r="E115" s="2">
        <f t="shared" si="10"/>
      </c>
      <c r="F115" s="2">
        <f t="shared" si="11"/>
      </c>
    </row>
    <row r="116" spans="1:6" ht="12.75">
      <c r="A116">
        <v>115</v>
      </c>
      <c r="B116" s="2">
        <f t="shared" si="14"/>
      </c>
      <c r="C116" s="2">
        <f t="shared" si="7"/>
      </c>
      <c r="D116" s="2">
        <f t="shared" si="15"/>
      </c>
      <c r="E116" s="2">
        <f t="shared" si="10"/>
      </c>
      <c r="F116" s="2">
        <f t="shared" si="11"/>
      </c>
    </row>
    <row r="117" spans="1:6" ht="12.75">
      <c r="A117">
        <v>116</v>
      </c>
      <c r="B117" s="2">
        <f t="shared" si="14"/>
      </c>
      <c r="C117" s="2">
        <f t="shared" si="7"/>
      </c>
      <c r="D117" s="2">
        <f t="shared" si="15"/>
      </c>
      <c r="E117" s="2">
        <f t="shared" si="10"/>
      </c>
      <c r="F117" s="2">
        <f t="shared" si="11"/>
      </c>
    </row>
    <row r="118" spans="1:6" ht="12.75">
      <c r="A118">
        <v>117</v>
      </c>
      <c r="B118" s="2">
        <f t="shared" si="14"/>
      </c>
      <c r="C118" s="2">
        <f t="shared" si="7"/>
      </c>
      <c r="D118" s="2">
        <f t="shared" si="15"/>
      </c>
      <c r="E118" s="2">
        <f t="shared" si="10"/>
      </c>
      <c r="F118" s="2">
        <f t="shared" si="11"/>
      </c>
    </row>
    <row r="119" spans="1:6" ht="12.75">
      <c r="A119">
        <v>118</v>
      </c>
      <c r="B119" s="2">
        <f t="shared" si="14"/>
      </c>
      <c r="C119" s="2">
        <f t="shared" si="7"/>
      </c>
      <c r="D119" s="2">
        <f t="shared" si="15"/>
      </c>
      <c r="E119" s="2">
        <f t="shared" si="10"/>
      </c>
      <c r="F119" s="2">
        <f t="shared" si="11"/>
      </c>
    </row>
    <row r="120" spans="1:6" ht="12.75">
      <c r="A120">
        <v>119</v>
      </c>
      <c r="B120" s="2">
        <f t="shared" si="14"/>
      </c>
      <c r="C120" s="2">
        <f t="shared" si="7"/>
      </c>
      <c r="D120" s="2">
        <f t="shared" si="15"/>
      </c>
      <c r="E120" s="2">
        <f t="shared" si="10"/>
      </c>
      <c r="F120" s="2">
        <f t="shared" si="11"/>
      </c>
    </row>
    <row r="121" spans="1:6" ht="12.75">
      <c r="A121">
        <v>120</v>
      </c>
      <c r="B121" s="2">
        <f t="shared" si="14"/>
      </c>
      <c r="C121" s="2">
        <f t="shared" si="7"/>
      </c>
      <c r="D121" s="2">
        <f t="shared" si="15"/>
      </c>
      <c r="E121" s="2">
        <f t="shared" si="10"/>
      </c>
      <c r="F121" s="2">
        <f t="shared" si="11"/>
      </c>
    </row>
    <row r="122" spans="1:6" ht="12.75">
      <c r="A122">
        <v>121</v>
      </c>
      <c r="B122" s="2">
        <f t="shared" si="14"/>
      </c>
      <c r="C122" s="2">
        <f t="shared" si="7"/>
      </c>
      <c r="D122" s="2">
        <f t="shared" si="15"/>
      </c>
      <c r="E122" s="2">
        <f t="shared" si="10"/>
      </c>
      <c r="F122" s="2">
        <f t="shared" si="11"/>
      </c>
    </row>
    <row r="123" spans="1:6" ht="12.75">
      <c r="A123">
        <v>122</v>
      </c>
      <c r="B123" s="2">
        <f t="shared" si="14"/>
      </c>
      <c r="C123" s="2">
        <f t="shared" si="7"/>
      </c>
      <c r="D123" s="2">
        <f t="shared" si="15"/>
      </c>
      <c r="E123" s="2">
        <f t="shared" si="10"/>
      </c>
      <c r="F123" s="2">
        <f t="shared" si="11"/>
      </c>
    </row>
    <row r="124" spans="1:6" ht="12.75">
      <c r="A124">
        <v>123</v>
      </c>
      <c r="B124" s="2">
        <f t="shared" si="14"/>
      </c>
      <c r="C124" s="2">
        <f t="shared" si="7"/>
      </c>
      <c r="D124" s="2">
        <f t="shared" si="15"/>
      </c>
      <c r="E124" s="2">
        <f t="shared" si="10"/>
      </c>
      <c r="F124" s="2">
        <f t="shared" si="11"/>
      </c>
    </row>
    <row r="125" spans="1:6" ht="12.75">
      <c r="A125">
        <v>124</v>
      </c>
      <c r="B125" s="2">
        <f t="shared" si="14"/>
      </c>
      <c r="C125" s="2">
        <f t="shared" si="7"/>
      </c>
      <c r="D125" s="2">
        <f t="shared" si="15"/>
      </c>
      <c r="E125" s="2">
        <f t="shared" si="10"/>
      </c>
      <c r="F125" s="2">
        <f t="shared" si="11"/>
      </c>
    </row>
    <row r="126" spans="1:6" ht="12.75">
      <c r="A126">
        <v>125</v>
      </c>
      <c r="B126" s="2">
        <f t="shared" si="14"/>
      </c>
      <c r="C126" s="2">
        <f t="shared" si="7"/>
      </c>
      <c r="D126" s="2">
        <f t="shared" si="15"/>
      </c>
      <c r="E126" s="2">
        <f t="shared" si="10"/>
      </c>
      <c r="F126" s="2">
        <f t="shared" si="11"/>
      </c>
    </row>
    <row r="127" spans="1:6" ht="12.75">
      <c r="A127">
        <v>126</v>
      </c>
      <c r="B127" s="2">
        <f t="shared" si="14"/>
      </c>
      <c r="C127" s="2">
        <f t="shared" si="7"/>
      </c>
      <c r="D127" s="2">
        <f t="shared" si="15"/>
      </c>
      <c r="E127" s="2">
        <f t="shared" si="10"/>
      </c>
      <c r="F127" s="2">
        <f t="shared" si="11"/>
      </c>
    </row>
    <row r="128" spans="1:6" ht="12.75">
      <c r="A128">
        <v>127</v>
      </c>
      <c r="B128" s="2">
        <f t="shared" si="14"/>
      </c>
      <c r="C128" s="2">
        <f t="shared" si="7"/>
      </c>
      <c r="D128" s="2">
        <f t="shared" si="15"/>
      </c>
      <c r="E128" s="2">
        <f t="shared" si="10"/>
      </c>
      <c r="F128" s="2">
        <f t="shared" si="11"/>
      </c>
    </row>
    <row r="129" spans="1:6" ht="12.75">
      <c r="A129">
        <v>128</v>
      </c>
      <c r="B129" s="2">
        <f t="shared" si="14"/>
      </c>
      <c r="C129" s="2">
        <f t="shared" si="7"/>
      </c>
      <c r="D129" s="2">
        <f t="shared" si="15"/>
      </c>
      <c r="E129" s="2">
        <f t="shared" si="10"/>
      </c>
      <c r="F129" s="2">
        <f t="shared" si="11"/>
      </c>
    </row>
    <row r="130" spans="1:6" ht="12.75">
      <c r="A130">
        <v>129</v>
      </c>
      <c r="B130" s="2">
        <f t="shared" si="14"/>
      </c>
      <c r="C130" s="2">
        <f aca="true" t="shared" si="16" ref="C130:C193">IF(TRUNC((A130-1+TRUNC(($I$1+1)/2))/TRUNC(($I$1+1)/2))&gt;$I$2,"",TRUNC((A130-1+TRUNC(($I$1+1)/2))/TRUNC(($I$1+1)/2)))</f>
      </c>
      <c r="D130" s="2">
        <f t="shared" si="15"/>
      </c>
      <c r="E130" s="2">
        <f t="shared" si="10"/>
      </c>
      <c r="F130" s="2">
        <f t="shared" si="11"/>
      </c>
    </row>
    <row r="131" spans="1:6" ht="12.75">
      <c r="A131">
        <v>130</v>
      </c>
      <c r="B131" s="2">
        <f t="shared" si="14"/>
      </c>
      <c r="C131" s="2">
        <f t="shared" si="16"/>
      </c>
      <c r="D131" s="2">
        <f t="shared" si="15"/>
      </c>
      <c r="E131" s="2">
        <f aca="true" t="shared" si="17" ref="E131:E194">IF(T131="","",T131)</f>
      </c>
      <c r="F131" s="2">
        <f aca="true" t="shared" si="18" ref="F131:F194">IF(U131="","",U131)</f>
      </c>
    </row>
    <row r="132" spans="1:6" ht="12.75">
      <c r="A132">
        <v>131</v>
      </c>
      <c r="B132" s="2">
        <f t="shared" si="14"/>
      </c>
      <c r="C132" s="2">
        <f t="shared" si="16"/>
      </c>
      <c r="D132" s="2">
        <f t="shared" si="15"/>
      </c>
      <c r="E132" s="2">
        <f t="shared" si="17"/>
      </c>
      <c r="F132" s="2">
        <f t="shared" si="18"/>
      </c>
    </row>
    <row r="133" spans="1:6" ht="12.75">
      <c r="A133">
        <v>132</v>
      </c>
      <c r="B133" s="2">
        <f t="shared" si="14"/>
      </c>
      <c r="C133" s="2">
        <f t="shared" si="16"/>
      </c>
      <c r="D133" s="2">
        <f t="shared" si="15"/>
      </c>
      <c r="E133" s="2">
        <f t="shared" si="17"/>
      </c>
      <c r="F133" s="2">
        <f t="shared" si="18"/>
      </c>
    </row>
    <row r="134" spans="1:6" ht="12.75">
      <c r="A134">
        <v>133</v>
      </c>
      <c r="B134" s="2">
        <f t="shared" si="14"/>
      </c>
      <c r="C134" s="2">
        <f t="shared" si="16"/>
      </c>
      <c r="D134" s="2">
        <f t="shared" si="15"/>
      </c>
      <c r="E134" s="2">
        <f t="shared" si="17"/>
      </c>
      <c r="F134" s="2">
        <f t="shared" si="18"/>
      </c>
    </row>
    <row r="135" spans="1:6" ht="12.75">
      <c r="A135">
        <v>134</v>
      </c>
      <c r="B135" s="2">
        <f t="shared" si="14"/>
      </c>
      <c r="C135" s="2">
        <f t="shared" si="16"/>
      </c>
      <c r="D135" s="2">
        <f t="shared" si="15"/>
      </c>
      <c r="E135" s="2">
        <f t="shared" si="17"/>
      </c>
      <c r="F135" s="2">
        <f t="shared" si="18"/>
      </c>
    </row>
    <row r="136" spans="1:6" ht="12.75">
      <c r="A136">
        <v>135</v>
      </c>
      <c r="B136" s="2">
        <f t="shared" si="14"/>
      </c>
      <c r="C136" s="2">
        <f t="shared" si="16"/>
      </c>
      <c r="D136" s="2">
        <f t="shared" si="15"/>
      </c>
      <c r="E136" s="2">
        <f t="shared" si="17"/>
      </c>
      <c r="F136" s="2">
        <f t="shared" si="18"/>
      </c>
    </row>
    <row r="137" spans="1:6" ht="12.75">
      <c r="A137">
        <v>136</v>
      </c>
      <c r="B137" s="2">
        <f t="shared" si="14"/>
      </c>
      <c r="C137" s="2">
        <f t="shared" si="16"/>
      </c>
      <c r="D137" s="2">
        <f t="shared" si="15"/>
      </c>
      <c r="E137" s="2">
        <f t="shared" si="17"/>
      </c>
      <c r="F137" s="2">
        <f t="shared" si="18"/>
      </c>
    </row>
    <row r="138" spans="1:6" ht="12.75">
      <c r="A138">
        <v>137</v>
      </c>
      <c r="B138" s="2">
        <f t="shared" si="14"/>
      </c>
      <c r="C138" s="2">
        <f t="shared" si="16"/>
      </c>
      <c r="D138" s="2">
        <f t="shared" si="15"/>
      </c>
      <c r="E138" s="2">
        <f t="shared" si="17"/>
      </c>
      <c r="F138" s="2">
        <f t="shared" si="18"/>
      </c>
    </row>
    <row r="139" spans="1:6" ht="12.75">
      <c r="A139">
        <v>138</v>
      </c>
      <c r="B139" s="2">
        <f t="shared" si="14"/>
      </c>
      <c r="C139" s="2">
        <f t="shared" si="16"/>
      </c>
      <c r="D139" s="2">
        <f t="shared" si="15"/>
      </c>
      <c r="E139" s="2">
        <f t="shared" si="17"/>
      </c>
      <c r="F139" s="2">
        <f t="shared" si="18"/>
      </c>
    </row>
    <row r="140" spans="1:6" ht="12.75">
      <c r="A140">
        <v>139</v>
      </c>
      <c r="B140" s="2">
        <f t="shared" si="14"/>
      </c>
      <c r="C140" s="2">
        <f t="shared" si="16"/>
      </c>
      <c r="D140" s="2">
        <f t="shared" si="15"/>
      </c>
      <c r="E140" s="2">
        <f t="shared" si="17"/>
      </c>
      <c r="F140" s="2">
        <f t="shared" si="18"/>
      </c>
    </row>
    <row r="141" spans="1:6" ht="12.75">
      <c r="A141">
        <v>140</v>
      </c>
      <c r="B141" s="2">
        <f t="shared" si="14"/>
      </c>
      <c r="C141" s="2">
        <f t="shared" si="16"/>
      </c>
      <c r="D141" s="2">
        <f t="shared" si="15"/>
      </c>
      <c r="E141" s="2">
        <f t="shared" si="17"/>
      </c>
      <c r="F141" s="2">
        <f t="shared" si="18"/>
      </c>
    </row>
    <row r="142" spans="1:6" ht="12.75">
      <c r="A142">
        <v>141</v>
      </c>
      <c r="B142" s="2">
        <f t="shared" si="14"/>
      </c>
      <c r="C142" s="2">
        <f t="shared" si="16"/>
      </c>
      <c r="D142" s="2">
        <f t="shared" si="15"/>
      </c>
      <c r="E142" s="2">
        <f t="shared" si="17"/>
      </c>
      <c r="F142" s="2">
        <f t="shared" si="18"/>
      </c>
    </row>
    <row r="143" spans="1:6" ht="12.75">
      <c r="A143">
        <v>142</v>
      </c>
      <c r="B143" s="2">
        <f t="shared" si="14"/>
      </c>
      <c r="C143" s="2">
        <f t="shared" si="16"/>
      </c>
      <c r="D143" s="2">
        <f t="shared" si="15"/>
      </c>
      <c r="E143" s="2">
        <f t="shared" si="17"/>
      </c>
      <c r="F143" s="2">
        <f t="shared" si="18"/>
      </c>
    </row>
    <row r="144" spans="1:6" ht="12.75">
      <c r="A144">
        <v>143</v>
      </c>
      <c r="B144" s="2">
        <f t="shared" si="14"/>
      </c>
      <c r="C144" s="2">
        <f t="shared" si="16"/>
      </c>
      <c r="D144" s="2">
        <f t="shared" si="15"/>
      </c>
      <c r="E144" s="2">
        <f t="shared" si="17"/>
      </c>
      <c r="F144" s="2">
        <f t="shared" si="18"/>
      </c>
    </row>
    <row r="145" spans="1:6" ht="12.75">
      <c r="A145">
        <v>144</v>
      </c>
      <c r="B145" s="2">
        <f t="shared" si="14"/>
      </c>
      <c r="C145" s="2">
        <f t="shared" si="16"/>
      </c>
      <c r="D145" s="2">
        <f t="shared" si="15"/>
      </c>
      <c r="E145" s="2">
        <f t="shared" si="17"/>
      </c>
      <c r="F145" s="2">
        <f t="shared" si="18"/>
      </c>
    </row>
    <row r="146" spans="1:6" ht="12.75">
      <c r="A146">
        <v>145</v>
      </c>
      <c r="B146" s="2">
        <f t="shared" si="14"/>
      </c>
      <c r="C146" s="2">
        <f t="shared" si="16"/>
      </c>
      <c r="D146" s="2">
        <f t="shared" si="15"/>
      </c>
      <c r="E146" s="2">
        <f t="shared" si="17"/>
      </c>
      <c r="F146" s="2">
        <f t="shared" si="18"/>
      </c>
    </row>
    <row r="147" spans="1:6" ht="12.75">
      <c r="A147">
        <v>146</v>
      </c>
      <c r="B147" s="2">
        <f t="shared" si="14"/>
      </c>
      <c r="C147" s="2">
        <f t="shared" si="16"/>
      </c>
      <c r="D147" s="2">
        <f t="shared" si="15"/>
      </c>
      <c r="E147" s="2">
        <f t="shared" si="17"/>
      </c>
      <c r="F147" s="2">
        <f t="shared" si="18"/>
      </c>
    </row>
    <row r="148" spans="1:6" ht="12.75">
      <c r="A148">
        <v>147</v>
      </c>
      <c r="B148" s="2">
        <f t="shared" si="14"/>
      </c>
      <c r="C148" s="2">
        <f t="shared" si="16"/>
      </c>
      <c r="D148" s="2">
        <f t="shared" si="15"/>
      </c>
      <c r="E148" s="2">
        <f t="shared" si="17"/>
      </c>
      <c r="F148" s="2">
        <f t="shared" si="18"/>
      </c>
    </row>
    <row r="149" spans="1:6" ht="12.75">
      <c r="A149">
        <v>148</v>
      </c>
      <c r="B149" s="2">
        <f t="shared" si="14"/>
      </c>
      <c r="C149" s="2">
        <f t="shared" si="16"/>
      </c>
      <c r="D149" s="2">
        <f t="shared" si="15"/>
      </c>
      <c r="E149" s="2">
        <f t="shared" si="17"/>
      </c>
      <c r="F149" s="2">
        <f t="shared" si="18"/>
      </c>
    </row>
    <row r="150" spans="1:6" ht="12.75">
      <c r="A150">
        <v>149</v>
      </c>
      <c r="B150" s="2">
        <f t="shared" si="14"/>
      </c>
      <c r="C150" s="2">
        <f t="shared" si="16"/>
      </c>
      <c r="D150" s="2">
        <f t="shared" si="15"/>
      </c>
      <c r="E150" s="2">
        <f t="shared" si="17"/>
      </c>
      <c r="F150" s="2">
        <f t="shared" si="18"/>
      </c>
    </row>
    <row r="151" spans="1:6" ht="12.75">
      <c r="A151">
        <v>150</v>
      </c>
      <c r="B151" s="2">
        <f t="shared" si="14"/>
      </c>
      <c r="C151" s="2">
        <f t="shared" si="16"/>
      </c>
      <c r="D151" s="2">
        <f t="shared" si="15"/>
      </c>
      <c r="E151" s="2">
        <f t="shared" si="17"/>
      </c>
      <c r="F151" s="2">
        <f t="shared" si="18"/>
      </c>
    </row>
    <row r="152" spans="1:6" ht="12.75">
      <c r="A152">
        <v>151</v>
      </c>
      <c r="B152" s="2">
        <f t="shared" si="14"/>
      </c>
      <c r="C152" s="2">
        <f t="shared" si="16"/>
      </c>
      <c r="D152" s="2">
        <f t="shared" si="15"/>
      </c>
      <c r="E152" s="2">
        <f t="shared" si="17"/>
      </c>
      <c r="F152" s="2">
        <f t="shared" si="18"/>
      </c>
    </row>
    <row r="153" spans="1:6" ht="12.75">
      <c r="A153">
        <v>152</v>
      </c>
      <c r="B153" s="2">
        <f t="shared" si="14"/>
      </c>
      <c r="C153" s="2">
        <f t="shared" si="16"/>
      </c>
      <c r="D153" s="2">
        <f t="shared" si="15"/>
      </c>
      <c r="E153" s="2">
        <f t="shared" si="17"/>
      </c>
      <c r="F153" s="2">
        <f t="shared" si="18"/>
      </c>
    </row>
    <row r="154" spans="1:6" ht="12.75">
      <c r="A154">
        <v>153</v>
      </c>
      <c r="B154" s="2">
        <f t="shared" si="14"/>
      </c>
      <c r="C154" s="2">
        <f t="shared" si="16"/>
      </c>
      <c r="D154" s="2">
        <f t="shared" si="15"/>
      </c>
      <c r="E154" s="2">
        <f t="shared" si="17"/>
      </c>
      <c r="F154" s="2">
        <f t="shared" si="18"/>
      </c>
    </row>
    <row r="155" spans="1:6" ht="12.75">
      <c r="A155">
        <v>154</v>
      </c>
      <c r="B155" s="2">
        <f t="shared" si="14"/>
      </c>
      <c r="C155" s="2">
        <f t="shared" si="16"/>
      </c>
      <c r="D155" s="2">
        <f t="shared" si="15"/>
      </c>
      <c r="E155" s="2">
        <f t="shared" si="17"/>
      </c>
      <c r="F155" s="2">
        <f t="shared" si="18"/>
      </c>
    </row>
    <row r="156" spans="1:6" ht="12.75">
      <c r="A156">
        <v>155</v>
      </c>
      <c r="B156" s="2">
        <f t="shared" si="14"/>
      </c>
      <c r="C156" s="2">
        <f t="shared" si="16"/>
      </c>
      <c r="D156" s="2">
        <f t="shared" si="15"/>
      </c>
      <c r="E156" s="2">
        <f t="shared" si="17"/>
      </c>
      <c r="F156" s="2">
        <f t="shared" si="18"/>
      </c>
    </row>
    <row r="157" spans="1:6" ht="12.75">
      <c r="A157">
        <v>156</v>
      </c>
      <c r="B157" s="2">
        <f t="shared" si="14"/>
      </c>
      <c r="C157" s="2">
        <f t="shared" si="16"/>
      </c>
      <c r="D157" s="2">
        <f t="shared" si="15"/>
      </c>
      <c r="E157" s="2">
        <f t="shared" si="17"/>
      </c>
      <c r="F157" s="2">
        <f t="shared" si="18"/>
      </c>
    </row>
    <row r="158" spans="1:6" ht="12.75">
      <c r="A158">
        <v>157</v>
      </c>
      <c r="B158" s="2">
        <f t="shared" si="14"/>
      </c>
      <c r="C158" s="2">
        <f t="shared" si="16"/>
      </c>
      <c r="D158" s="2">
        <f t="shared" si="15"/>
      </c>
      <c r="E158" s="2">
        <f t="shared" si="17"/>
      </c>
      <c r="F158" s="2">
        <f t="shared" si="18"/>
      </c>
    </row>
    <row r="159" spans="1:6" ht="12.75">
      <c r="A159">
        <v>158</v>
      </c>
      <c r="B159" s="2">
        <f t="shared" si="14"/>
      </c>
      <c r="C159" s="2">
        <f t="shared" si="16"/>
      </c>
      <c r="D159" s="2">
        <f t="shared" si="15"/>
      </c>
      <c r="E159" s="2">
        <f t="shared" si="17"/>
      </c>
      <c r="F159" s="2">
        <f t="shared" si="18"/>
      </c>
    </row>
    <row r="160" spans="1:6" ht="12.75">
      <c r="A160">
        <v>159</v>
      </c>
      <c r="B160" s="2">
        <f t="shared" si="14"/>
      </c>
      <c r="C160" s="2">
        <f t="shared" si="16"/>
      </c>
      <c r="D160" s="2">
        <f t="shared" si="15"/>
      </c>
      <c r="E160" s="2">
        <f t="shared" si="17"/>
      </c>
      <c r="F160" s="2">
        <f t="shared" si="18"/>
      </c>
    </row>
    <row r="161" spans="1:6" ht="12.75">
      <c r="A161">
        <v>160</v>
      </c>
      <c r="B161" s="2">
        <f t="shared" si="14"/>
      </c>
      <c r="C161" s="2">
        <f t="shared" si="16"/>
      </c>
      <c r="D161" s="2">
        <f t="shared" si="15"/>
      </c>
      <c r="E161" s="2">
        <f t="shared" si="17"/>
      </c>
      <c r="F161" s="2">
        <f t="shared" si="18"/>
      </c>
    </row>
    <row r="162" spans="1:6" ht="12.75">
      <c r="A162">
        <v>161</v>
      </c>
      <c r="B162" s="2">
        <f t="shared" si="14"/>
      </c>
      <c r="C162" s="2">
        <f t="shared" si="16"/>
      </c>
      <c r="D162" s="2">
        <f t="shared" si="15"/>
      </c>
      <c r="E162" s="2">
        <f t="shared" si="17"/>
      </c>
      <c r="F162" s="2">
        <f t="shared" si="18"/>
      </c>
    </row>
    <row r="163" spans="1:6" ht="12.75">
      <c r="A163">
        <v>162</v>
      </c>
      <c r="B163" s="2">
        <f t="shared" si="14"/>
      </c>
      <c r="C163" s="2">
        <f t="shared" si="16"/>
      </c>
      <c r="D163" s="2">
        <f t="shared" si="15"/>
      </c>
      <c r="E163" s="2">
        <f t="shared" si="17"/>
      </c>
      <c r="F163" s="2">
        <f t="shared" si="18"/>
      </c>
    </row>
    <row r="164" spans="1:6" ht="12.75">
      <c r="A164">
        <v>163</v>
      </c>
      <c r="B164" s="2">
        <f t="shared" si="14"/>
      </c>
      <c r="C164" s="2">
        <f t="shared" si="16"/>
      </c>
      <c r="D164" s="2">
        <f t="shared" si="15"/>
      </c>
      <c r="E164" s="2">
        <f t="shared" si="17"/>
      </c>
      <c r="F164" s="2">
        <f t="shared" si="18"/>
      </c>
    </row>
    <row r="165" spans="1:6" ht="12.75">
      <c r="A165">
        <v>164</v>
      </c>
      <c r="B165" s="2">
        <f t="shared" si="14"/>
      </c>
      <c r="C165" s="2">
        <f t="shared" si="16"/>
      </c>
      <c r="D165" s="2">
        <f t="shared" si="15"/>
      </c>
      <c r="E165" s="2">
        <f t="shared" si="17"/>
      </c>
      <c r="F165" s="2">
        <f t="shared" si="18"/>
      </c>
    </row>
    <row r="166" spans="1:6" ht="12.75">
      <c r="A166">
        <v>165</v>
      </c>
      <c r="B166" s="2">
        <f t="shared" si="14"/>
      </c>
      <c r="C166" s="2">
        <f t="shared" si="16"/>
      </c>
      <c r="D166" s="2">
        <f t="shared" si="15"/>
      </c>
      <c r="E166" s="2">
        <f t="shared" si="17"/>
      </c>
      <c r="F166" s="2">
        <f t="shared" si="18"/>
      </c>
    </row>
    <row r="167" spans="1:6" ht="12.75">
      <c r="A167">
        <v>166</v>
      </c>
      <c r="B167" s="2">
        <f t="shared" si="14"/>
      </c>
      <c r="C167" s="2">
        <f t="shared" si="16"/>
      </c>
      <c r="D167" s="2">
        <f t="shared" si="15"/>
      </c>
      <c r="E167" s="2">
        <f t="shared" si="17"/>
      </c>
      <c r="F167" s="2">
        <f t="shared" si="18"/>
      </c>
    </row>
    <row r="168" spans="1:6" ht="12.75">
      <c r="A168">
        <v>167</v>
      </c>
      <c r="B168" s="2">
        <f t="shared" si="14"/>
      </c>
      <c r="C168" s="2">
        <f t="shared" si="16"/>
      </c>
      <c r="D168" s="2">
        <f t="shared" si="15"/>
      </c>
      <c r="E168" s="2">
        <f t="shared" si="17"/>
      </c>
      <c r="F168" s="2">
        <f t="shared" si="18"/>
      </c>
    </row>
    <row r="169" spans="1:6" ht="12.75">
      <c r="A169">
        <v>168</v>
      </c>
      <c r="B169" s="2">
        <f t="shared" si="14"/>
      </c>
      <c r="C169" s="2">
        <f t="shared" si="16"/>
      </c>
      <c r="D169" s="2">
        <f t="shared" si="15"/>
      </c>
      <c r="E169" s="2">
        <f t="shared" si="17"/>
      </c>
      <c r="F169" s="2">
        <f t="shared" si="18"/>
      </c>
    </row>
    <row r="170" spans="1:6" ht="12.75">
      <c r="A170">
        <v>169</v>
      </c>
      <c r="B170" s="2">
        <f t="shared" si="14"/>
      </c>
      <c r="C170" s="2">
        <f t="shared" si="16"/>
      </c>
      <c r="D170" s="2">
        <f t="shared" si="15"/>
      </c>
      <c r="E170" s="2">
        <f t="shared" si="17"/>
      </c>
      <c r="F170" s="2">
        <f t="shared" si="18"/>
      </c>
    </row>
    <row r="171" spans="1:6" ht="12.75">
      <c r="A171">
        <v>170</v>
      </c>
      <c r="B171" s="2">
        <f t="shared" si="14"/>
      </c>
      <c r="C171" s="2">
        <f t="shared" si="16"/>
      </c>
      <c r="D171" s="2">
        <f t="shared" si="15"/>
      </c>
      <c r="E171" s="2">
        <f t="shared" si="17"/>
      </c>
      <c r="F171" s="2">
        <f t="shared" si="18"/>
      </c>
    </row>
    <row r="172" spans="1:6" ht="12.75">
      <c r="A172">
        <v>171</v>
      </c>
      <c r="B172" s="2">
        <f aca="true" t="shared" si="19" ref="B172:B201">IF(C172&lt;&gt;"",C172*100+D172,"")</f>
      </c>
      <c r="C172" s="2">
        <f t="shared" si="16"/>
      </c>
      <c r="D172" s="2">
        <f aca="true" t="shared" si="20" ref="D172:D201">IF(C172="","",IF(C172=C171,D171+1,1))</f>
      </c>
      <c r="E172" s="2">
        <f t="shared" si="17"/>
      </c>
      <c r="F172" s="2">
        <f t="shared" si="18"/>
      </c>
    </row>
    <row r="173" spans="1:6" ht="12.75">
      <c r="A173">
        <v>172</v>
      </c>
      <c r="B173" s="2">
        <f t="shared" si="19"/>
      </c>
      <c r="C173" s="2">
        <f t="shared" si="16"/>
      </c>
      <c r="D173" s="2">
        <f t="shared" si="20"/>
      </c>
      <c r="E173" s="2">
        <f t="shared" si="17"/>
      </c>
      <c r="F173" s="2">
        <f t="shared" si="18"/>
      </c>
    </row>
    <row r="174" spans="1:6" ht="12.75">
      <c r="A174">
        <v>173</v>
      </c>
      <c r="B174" s="2">
        <f t="shared" si="19"/>
      </c>
      <c r="C174" s="2">
        <f t="shared" si="16"/>
      </c>
      <c r="D174" s="2">
        <f t="shared" si="20"/>
      </c>
      <c r="E174" s="2">
        <f t="shared" si="17"/>
      </c>
      <c r="F174" s="2">
        <f t="shared" si="18"/>
      </c>
    </row>
    <row r="175" spans="1:6" ht="12.75">
      <c r="A175">
        <v>174</v>
      </c>
      <c r="B175" s="2">
        <f t="shared" si="19"/>
      </c>
      <c r="C175" s="2">
        <f t="shared" si="16"/>
      </c>
      <c r="D175" s="2">
        <f t="shared" si="20"/>
      </c>
      <c r="E175" s="2">
        <f t="shared" si="17"/>
      </c>
      <c r="F175" s="2">
        <f t="shared" si="18"/>
      </c>
    </row>
    <row r="176" spans="1:6" ht="12.75">
      <c r="A176">
        <v>175</v>
      </c>
      <c r="B176" s="2">
        <f t="shared" si="19"/>
      </c>
      <c r="C176" s="2">
        <f t="shared" si="16"/>
      </c>
      <c r="D176" s="2">
        <f t="shared" si="20"/>
      </c>
      <c r="E176" s="2">
        <f t="shared" si="17"/>
      </c>
      <c r="F176" s="2">
        <f t="shared" si="18"/>
      </c>
    </row>
    <row r="177" spans="1:6" ht="12.75">
      <c r="A177">
        <v>176</v>
      </c>
      <c r="B177" s="2">
        <f t="shared" si="19"/>
      </c>
      <c r="C177" s="2">
        <f t="shared" si="16"/>
      </c>
      <c r="D177" s="2">
        <f t="shared" si="20"/>
      </c>
      <c r="E177" s="2">
        <f t="shared" si="17"/>
      </c>
      <c r="F177" s="2">
        <f t="shared" si="18"/>
      </c>
    </row>
    <row r="178" spans="1:6" ht="12.75">
      <c r="A178">
        <v>177</v>
      </c>
      <c r="B178" s="2">
        <f t="shared" si="19"/>
      </c>
      <c r="C178" s="2">
        <f t="shared" si="16"/>
      </c>
      <c r="D178" s="2">
        <f t="shared" si="20"/>
      </c>
      <c r="E178" s="2">
        <f t="shared" si="17"/>
      </c>
      <c r="F178" s="2">
        <f t="shared" si="18"/>
      </c>
    </row>
    <row r="179" spans="1:6" ht="12.75">
      <c r="A179">
        <v>178</v>
      </c>
      <c r="B179" s="2">
        <f t="shared" si="19"/>
      </c>
      <c r="C179" s="2">
        <f t="shared" si="16"/>
      </c>
      <c r="D179" s="2">
        <f t="shared" si="20"/>
      </c>
      <c r="E179" s="2">
        <f t="shared" si="17"/>
      </c>
      <c r="F179" s="2">
        <f t="shared" si="18"/>
      </c>
    </row>
    <row r="180" spans="1:6" ht="12.75">
      <c r="A180">
        <v>179</v>
      </c>
      <c r="B180" s="2">
        <f t="shared" si="19"/>
      </c>
      <c r="C180" s="2">
        <f t="shared" si="16"/>
      </c>
      <c r="D180" s="2">
        <f t="shared" si="20"/>
      </c>
      <c r="E180" s="2">
        <f t="shared" si="17"/>
      </c>
      <c r="F180" s="2">
        <f t="shared" si="18"/>
      </c>
    </row>
    <row r="181" spans="1:6" ht="12.75">
      <c r="A181">
        <v>180</v>
      </c>
      <c r="B181" s="2">
        <f t="shared" si="19"/>
      </c>
      <c r="C181" s="2">
        <f t="shared" si="16"/>
      </c>
      <c r="D181" s="2">
        <f t="shared" si="20"/>
      </c>
      <c r="E181" s="2">
        <f t="shared" si="17"/>
      </c>
      <c r="F181" s="2">
        <f t="shared" si="18"/>
      </c>
    </row>
    <row r="182" spans="1:6" ht="12.75">
      <c r="A182">
        <v>181</v>
      </c>
      <c r="B182" s="2">
        <f t="shared" si="19"/>
      </c>
      <c r="C182" s="2">
        <f t="shared" si="16"/>
      </c>
      <c r="D182" s="2">
        <f t="shared" si="20"/>
      </c>
      <c r="E182" s="2">
        <f t="shared" si="17"/>
      </c>
      <c r="F182" s="2">
        <f t="shared" si="18"/>
      </c>
    </row>
    <row r="183" spans="1:6" ht="12.75">
      <c r="A183">
        <v>182</v>
      </c>
      <c r="B183" s="2">
        <f t="shared" si="19"/>
      </c>
      <c r="C183" s="2">
        <f t="shared" si="16"/>
      </c>
      <c r="D183" s="2">
        <f t="shared" si="20"/>
      </c>
      <c r="E183" s="2">
        <f t="shared" si="17"/>
      </c>
      <c r="F183" s="2">
        <f t="shared" si="18"/>
      </c>
    </row>
    <row r="184" spans="1:6" ht="12.75">
      <c r="A184">
        <v>183</v>
      </c>
      <c r="B184" s="2">
        <f t="shared" si="19"/>
      </c>
      <c r="C184" s="2">
        <f t="shared" si="16"/>
      </c>
      <c r="D184" s="2">
        <f t="shared" si="20"/>
      </c>
      <c r="E184" s="2">
        <f t="shared" si="17"/>
      </c>
      <c r="F184" s="2">
        <f t="shared" si="18"/>
      </c>
    </row>
    <row r="185" spans="1:6" ht="12.75">
      <c r="A185">
        <v>184</v>
      </c>
      <c r="B185" s="2">
        <f t="shared" si="19"/>
      </c>
      <c r="C185" s="2">
        <f t="shared" si="16"/>
      </c>
      <c r="D185" s="2">
        <f t="shared" si="20"/>
      </c>
      <c r="E185" s="2">
        <f t="shared" si="17"/>
      </c>
      <c r="F185" s="2">
        <f t="shared" si="18"/>
      </c>
    </row>
    <row r="186" spans="1:6" ht="12.75">
      <c r="A186">
        <v>185</v>
      </c>
      <c r="B186" s="2">
        <f t="shared" si="19"/>
      </c>
      <c r="C186" s="2">
        <f t="shared" si="16"/>
      </c>
      <c r="D186" s="2">
        <f t="shared" si="20"/>
      </c>
      <c r="E186" s="2">
        <f t="shared" si="17"/>
      </c>
      <c r="F186" s="2">
        <f t="shared" si="18"/>
      </c>
    </row>
    <row r="187" spans="1:6" ht="12.75">
      <c r="A187">
        <v>186</v>
      </c>
      <c r="B187" s="2">
        <f t="shared" si="19"/>
      </c>
      <c r="C187" s="2">
        <f t="shared" si="16"/>
      </c>
      <c r="D187" s="2">
        <f t="shared" si="20"/>
      </c>
      <c r="E187" s="2">
        <f t="shared" si="17"/>
      </c>
      <c r="F187" s="2">
        <f t="shared" si="18"/>
      </c>
    </row>
    <row r="188" spans="1:6" ht="12.75">
      <c r="A188">
        <v>187</v>
      </c>
      <c r="B188" s="2">
        <f t="shared" si="19"/>
      </c>
      <c r="C188" s="2">
        <f t="shared" si="16"/>
      </c>
      <c r="D188" s="2">
        <f t="shared" si="20"/>
      </c>
      <c r="E188" s="2">
        <f t="shared" si="17"/>
      </c>
      <c r="F188" s="2">
        <f t="shared" si="18"/>
      </c>
    </row>
    <row r="189" spans="1:6" ht="12.75">
      <c r="A189">
        <v>188</v>
      </c>
      <c r="B189" s="2">
        <f t="shared" si="19"/>
      </c>
      <c r="C189" s="2">
        <f t="shared" si="16"/>
      </c>
      <c r="D189" s="2">
        <f t="shared" si="20"/>
      </c>
      <c r="E189" s="2">
        <f t="shared" si="17"/>
      </c>
      <c r="F189" s="2">
        <f t="shared" si="18"/>
      </c>
    </row>
    <row r="190" spans="1:6" ht="12.75">
      <c r="A190">
        <v>189</v>
      </c>
      <c r="B190" s="2">
        <f t="shared" si="19"/>
      </c>
      <c r="C190" s="2">
        <f t="shared" si="16"/>
      </c>
      <c r="D190" s="2">
        <f t="shared" si="20"/>
      </c>
      <c r="E190" s="2">
        <f t="shared" si="17"/>
      </c>
      <c r="F190" s="2">
        <f t="shared" si="18"/>
      </c>
    </row>
    <row r="191" spans="1:6" ht="12.75">
      <c r="A191">
        <v>190</v>
      </c>
      <c r="B191" s="2">
        <f t="shared" si="19"/>
      </c>
      <c r="C191" s="2">
        <f t="shared" si="16"/>
      </c>
      <c r="D191" s="2">
        <f t="shared" si="20"/>
      </c>
      <c r="E191" s="2">
        <f t="shared" si="17"/>
      </c>
      <c r="F191" s="2">
        <f t="shared" si="18"/>
      </c>
    </row>
    <row r="192" spans="1:6" ht="12.75">
      <c r="A192">
        <v>191</v>
      </c>
      <c r="B192" s="2">
        <f t="shared" si="19"/>
      </c>
      <c r="C192" s="2">
        <f t="shared" si="16"/>
      </c>
      <c r="D192" s="2">
        <f t="shared" si="20"/>
      </c>
      <c r="E192" s="2">
        <f t="shared" si="17"/>
      </c>
      <c r="F192" s="2">
        <f t="shared" si="18"/>
      </c>
    </row>
    <row r="193" spans="1:6" ht="12.75">
      <c r="A193">
        <v>192</v>
      </c>
      <c r="B193" s="2">
        <f t="shared" si="19"/>
      </c>
      <c r="C193" s="2">
        <f t="shared" si="16"/>
      </c>
      <c r="D193" s="2">
        <f t="shared" si="20"/>
      </c>
      <c r="E193" s="2">
        <f t="shared" si="17"/>
      </c>
      <c r="F193" s="2">
        <f t="shared" si="18"/>
      </c>
    </row>
    <row r="194" spans="1:6" ht="12.75">
      <c r="A194">
        <v>193</v>
      </c>
      <c r="B194" s="2">
        <f t="shared" si="19"/>
      </c>
      <c r="C194" s="2">
        <f aca="true" t="shared" si="21" ref="C194:C257">IF(TRUNC((A194-1+TRUNC(($I$1+1)/2))/TRUNC(($I$1+1)/2))&gt;$I$2,"",TRUNC((A194-1+TRUNC(($I$1+1)/2))/TRUNC(($I$1+1)/2)))</f>
      </c>
      <c r="D194" s="2">
        <f t="shared" si="20"/>
      </c>
      <c r="E194" s="2">
        <f t="shared" si="17"/>
      </c>
      <c r="F194" s="2">
        <f t="shared" si="18"/>
      </c>
    </row>
    <row r="195" spans="1:6" ht="12.75">
      <c r="A195">
        <v>194</v>
      </c>
      <c r="B195" s="2">
        <f t="shared" si="19"/>
      </c>
      <c r="C195" s="2">
        <f t="shared" si="21"/>
      </c>
      <c r="D195" s="2">
        <f t="shared" si="20"/>
      </c>
      <c r="E195" s="2">
        <f aca="true" t="shared" si="22" ref="E195:E258">IF(T195="","",T195)</f>
      </c>
      <c r="F195" s="2">
        <f aca="true" t="shared" si="23" ref="F195:F258">IF(U195="","",U195)</f>
      </c>
    </row>
    <row r="196" spans="1:6" ht="12.75">
      <c r="A196">
        <v>195</v>
      </c>
      <c r="B196" s="2">
        <f t="shared" si="19"/>
      </c>
      <c r="C196" s="2">
        <f t="shared" si="21"/>
      </c>
      <c r="D196" s="2">
        <f t="shared" si="20"/>
      </c>
      <c r="E196" s="2">
        <f t="shared" si="22"/>
      </c>
      <c r="F196" s="2">
        <f t="shared" si="23"/>
      </c>
    </row>
    <row r="197" spans="1:6" ht="12.75">
      <c r="A197">
        <v>196</v>
      </c>
      <c r="B197" s="2">
        <f t="shared" si="19"/>
      </c>
      <c r="C197" s="2">
        <f t="shared" si="21"/>
      </c>
      <c r="D197" s="2">
        <f t="shared" si="20"/>
      </c>
      <c r="E197" s="2">
        <f t="shared" si="22"/>
      </c>
      <c r="F197" s="2">
        <f t="shared" si="23"/>
      </c>
    </row>
    <row r="198" spans="1:6" ht="12.75">
      <c r="A198">
        <v>197</v>
      </c>
      <c r="B198" s="2">
        <f t="shared" si="19"/>
      </c>
      <c r="C198" s="2">
        <f t="shared" si="21"/>
      </c>
      <c r="D198" s="2">
        <f t="shared" si="20"/>
      </c>
      <c r="E198" s="2">
        <f t="shared" si="22"/>
      </c>
      <c r="F198" s="2">
        <f t="shared" si="23"/>
      </c>
    </row>
    <row r="199" spans="1:6" ht="12.75">
      <c r="A199">
        <v>198</v>
      </c>
      <c r="B199" s="2">
        <f t="shared" si="19"/>
      </c>
      <c r="C199" s="2">
        <f t="shared" si="21"/>
      </c>
      <c r="D199" s="2">
        <f t="shared" si="20"/>
      </c>
      <c r="E199" s="2">
        <f t="shared" si="22"/>
      </c>
      <c r="F199" s="2">
        <f t="shared" si="23"/>
      </c>
    </row>
    <row r="200" spans="1:6" ht="12.75">
      <c r="A200">
        <v>199</v>
      </c>
      <c r="B200" s="2">
        <f t="shared" si="19"/>
      </c>
      <c r="C200" s="2">
        <f t="shared" si="21"/>
      </c>
      <c r="D200" s="2">
        <f t="shared" si="20"/>
      </c>
      <c r="E200" s="2">
        <f t="shared" si="22"/>
      </c>
      <c r="F200" s="2">
        <f t="shared" si="23"/>
      </c>
    </row>
    <row r="201" spans="1:6" ht="12.75">
      <c r="A201">
        <v>200</v>
      </c>
      <c r="B201" s="2">
        <f t="shared" si="19"/>
      </c>
      <c r="C201" s="2">
        <f t="shared" si="21"/>
      </c>
      <c r="D201" s="2">
        <f t="shared" si="20"/>
      </c>
      <c r="E201" s="2">
        <f t="shared" si="22"/>
      </c>
      <c r="F201" s="2">
        <f t="shared" si="23"/>
      </c>
    </row>
    <row r="202" spans="1:6" ht="12.75">
      <c r="A202">
        <v>201</v>
      </c>
      <c r="B202" s="2">
        <f aca="true" t="shared" si="24" ref="B202:B265">IF(C202&lt;&gt;"",C202*100+D202,"")</f>
      </c>
      <c r="C202" s="2">
        <f t="shared" si="21"/>
      </c>
      <c r="D202" s="2">
        <f aca="true" t="shared" si="25" ref="D202:D265">IF(C202="","",IF(C202=C201,D201+1,1))</f>
      </c>
      <c r="E202" s="2">
        <f t="shared" si="22"/>
      </c>
      <c r="F202" s="2">
        <f t="shared" si="23"/>
      </c>
    </row>
    <row r="203" spans="1:6" ht="12.75">
      <c r="A203">
        <v>202</v>
      </c>
      <c r="B203" s="2">
        <f t="shared" si="24"/>
      </c>
      <c r="C203" s="2">
        <f t="shared" si="21"/>
      </c>
      <c r="D203" s="2">
        <f t="shared" si="25"/>
      </c>
      <c r="E203" s="2">
        <f t="shared" si="22"/>
      </c>
      <c r="F203" s="2">
        <f t="shared" si="23"/>
      </c>
    </row>
    <row r="204" spans="1:6" ht="12.75">
      <c r="A204">
        <v>203</v>
      </c>
      <c r="B204" s="2">
        <f t="shared" si="24"/>
      </c>
      <c r="C204" s="2">
        <f t="shared" si="21"/>
      </c>
      <c r="D204" s="2">
        <f t="shared" si="25"/>
      </c>
      <c r="E204" s="2">
        <f t="shared" si="22"/>
      </c>
      <c r="F204" s="2">
        <f t="shared" si="23"/>
      </c>
    </row>
    <row r="205" spans="1:6" ht="12.75">
      <c r="A205">
        <v>204</v>
      </c>
      <c r="B205" s="2">
        <f t="shared" si="24"/>
      </c>
      <c r="C205" s="2">
        <f t="shared" si="21"/>
      </c>
      <c r="D205" s="2">
        <f t="shared" si="25"/>
      </c>
      <c r="E205" s="2">
        <f t="shared" si="22"/>
      </c>
      <c r="F205" s="2">
        <f t="shared" si="23"/>
      </c>
    </row>
    <row r="206" spans="1:6" ht="12.75">
      <c r="A206">
        <v>205</v>
      </c>
      <c r="B206" s="2">
        <f t="shared" si="24"/>
      </c>
      <c r="C206" s="2">
        <f t="shared" si="21"/>
      </c>
      <c r="D206" s="2">
        <f t="shared" si="25"/>
      </c>
      <c r="E206" s="2">
        <f t="shared" si="22"/>
      </c>
      <c r="F206" s="2">
        <f t="shared" si="23"/>
      </c>
    </row>
    <row r="207" spans="1:6" ht="12.75">
      <c r="A207">
        <v>206</v>
      </c>
      <c r="B207" s="2">
        <f t="shared" si="24"/>
      </c>
      <c r="C207" s="2">
        <f t="shared" si="21"/>
      </c>
      <c r="D207" s="2">
        <f t="shared" si="25"/>
      </c>
      <c r="E207" s="2">
        <f t="shared" si="22"/>
      </c>
      <c r="F207" s="2">
        <f t="shared" si="23"/>
      </c>
    </row>
    <row r="208" spans="1:6" ht="12.75">
      <c r="A208">
        <v>207</v>
      </c>
      <c r="B208" s="2">
        <f t="shared" si="24"/>
      </c>
      <c r="C208" s="2">
        <f t="shared" si="21"/>
      </c>
      <c r="D208" s="2">
        <f t="shared" si="25"/>
      </c>
      <c r="E208" s="2">
        <f t="shared" si="22"/>
      </c>
      <c r="F208" s="2">
        <f t="shared" si="23"/>
      </c>
    </row>
    <row r="209" spans="1:6" ht="12.75">
      <c r="A209">
        <v>208</v>
      </c>
      <c r="B209" s="2">
        <f t="shared" si="24"/>
      </c>
      <c r="C209" s="2">
        <f t="shared" si="21"/>
      </c>
      <c r="D209" s="2">
        <f t="shared" si="25"/>
      </c>
      <c r="E209" s="2">
        <f t="shared" si="22"/>
      </c>
      <c r="F209" s="2">
        <f t="shared" si="23"/>
      </c>
    </row>
    <row r="210" spans="1:6" ht="12.75">
      <c r="A210">
        <v>209</v>
      </c>
      <c r="B210" s="2">
        <f t="shared" si="24"/>
      </c>
      <c r="C210" s="2">
        <f t="shared" si="21"/>
      </c>
      <c r="D210" s="2">
        <f t="shared" si="25"/>
      </c>
      <c r="E210" s="2">
        <f t="shared" si="22"/>
      </c>
      <c r="F210" s="2">
        <f t="shared" si="23"/>
      </c>
    </row>
    <row r="211" spans="1:6" ht="12.75">
      <c r="A211">
        <v>210</v>
      </c>
      <c r="B211" s="2">
        <f t="shared" si="24"/>
      </c>
      <c r="C211" s="2">
        <f t="shared" si="21"/>
      </c>
      <c r="D211" s="2">
        <f t="shared" si="25"/>
      </c>
      <c r="E211" s="2">
        <f t="shared" si="22"/>
      </c>
      <c r="F211" s="2">
        <f t="shared" si="23"/>
      </c>
    </row>
    <row r="212" spans="1:6" ht="12.75">
      <c r="A212">
        <v>211</v>
      </c>
      <c r="B212" s="2">
        <f t="shared" si="24"/>
      </c>
      <c r="C212" s="2">
        <f t="shared" si="21"/>
      </c>
      <c r="D212" s="2">
        <f t="shared" si="25"/>
      </c>
      <c r="E212" s="2">
        <f t="shared" si="22"/>
      </c>
      <c r="F212" s="2">
        <f t="shared" si="23"/>
      </c>
    </row>
    <row r="213" spans="1:6" ht="12.75">
      <c r="A213">
        <v>212</v>
      </c>
      <c r="B213" s="2">
        <f t="shared" si="24"/>
      </c>
      <c r="C213" s="2">
        <f t="shared" si="21"/>
      </c>
      <c r="D213" s="2">
        <f t="shared" si="25"/>
      </c>
      <c r="E213" s="2">
        <f t="shared" si="22"/>
      </c>
      <c r="F213" s="2">
        <f t="shared" si="23"/>
      </c>
    </row>
    <row r="214" spans="1:6" ht="12.75">
      <c r="A214">
        <v>213</v>
      </c>
      <c r="B214" s="2">
        <f t="shared" si="24"/>
      </c>
      <c r="C214" s="2">
        <f t="shared" si="21"/>
      </c>
      <c r="D214" s="2">
        <f t="shared" si="25"/>
      </c>
      <c r="E214" s="2">
        <f t="shared" si="22"/>
      </c>
      <c r="F214" s="2">
        <f t="shared" si="23"/>
      </c>
    </row>
    <row r="215" spans="1:6" ht="12.75">
      <c r="A215">
        <v>214</v>
      </c>
      <c r="B215" s="2">
        <f t="shared" si="24"/>
      </c>
      <c r="C215" s="2">
        <f t="shared" si="21"/>
      </c>
      <c r="D215" s="2">
        <f t="shared" si="25"/>
      </c>
      <c r="E215" s="2">
        <f t="shared" si="22"/>
      </c>
      <c r="F215" s="2">
        <f t="shared" si="23"/>
      </c>
    </row>
    <row r="216" spans="1:6" ht="12.75">
      <c r="A216">
        <v>215</v>
      </c>
      <c r="B216" s="2">
        <f t="shared" si="24"/>
      </c>
      <c r="C216" s="2">
        <f t="shared" si="21"/>
      </c>
      <c r="D216" s="2">
        <f t="shared" si="25"/>
      </c>
      <c r="E216" s="2">
        <f t="shared" si="22"/>
      </c>
      <c r="F216" s="2">
        <f t="shared" si="23"/>
      </c>
    </row>
    <row r="217" spans="1:6" ht="12.75">
      <c r="A217">
        <v>216</v>
      </c>
      <c r="B217" s="2">
        <f t="shared" si="24"/>
      </c>
      <c r="C217" s="2">
        <f t="shared" si="21"/>
      </c>
      <c r="D217" s="2">
        <f t="shared" si="25"/>
      </c>
      <c r="E217" s="2">
        <f t="shared" si="22"/>
      </c>
      <c r="F217" s="2">
        <f t="shared" si="23"/>
      </c>
    </row>
    <row r="218" spans="1:6" ht="12.75">
      <c r="A218">
        <v>217</v>
      </c>
      <c r="B218" s="2">
        <f t="shared" si="24"/>
      </c>
      <c r="C218" s="2">
        <f t="shared" si="21"/>
      </c>
      <c r="D218" s="2">
        <f t="shared" si="25"/>
      </c>
      <c r="E218" s="2">
        <f t="shared" si="22"/>
      </c>
      <c r="F218" s="2">
        <f t="shared" si="23"/>
      </c>
    </row>
    <row r="219" spans="1:6" ht="12.75">
      <c r="A219">
        <v>218</v>
      </c>
      <c r="B219" s="2">
        <f t="shared" si="24"/>
      </c>
      <c r="C219" s="2">
        <f t="shared" si="21"/>
      </c>
      <c r="D219" s="2">
        <f t="shared" si="25"/>
      </c>
      <c r="E219" s="2">
        <f t="shared" si="22"/>
      </c>
      <c r="F219" s="2">
        <f t="shared" si="23"/>
      </c>
    </row>
    <row r="220" spans="1:6" ht="12.75">
      <c r="A220">
        <v>219</v>
      </c>
      <c r="B220" s="2">
        <f t="shared" si="24"/>
      </c>
      <c r="C220" s="2">
        <f t="shared" si="21"/>
      </c>
      <c r="D220" s="2">
        <f t="shared" si="25"/>
      </c>
      <c r="E220" s="2">
        <f t="shared" si="22"/>
      </c>
      <c r="F220" s="2">
        <f t="shared" si="23"/>
      </c>
    </row>
    <row r="221" spans="1:6" ht="12.75">
      <c r="A221">
        <v>220</v>
      </c>
      <c r="B221" s="2">
        <f t="shared" si="24"/>
      </c>
      <c r="C221" s="2">
        <f t="shared" si="21"/>
      </c>
      <c r="D221" s="2">
        <f t="shared" si="25"/>
      </c>
      <c r="E221" s="2">
        <f t="shared" si="22"/>
      </c>
      <c r="F221" s="2">
        <f t="shared" si="23"/>
      </c>
    </row>
    <row r="222" spans="1:6" ht="12.75">
      <c r="A222">
        <v>221</v>
      </c>
      <c r="B222" s="2">
        <f t="shared" si="24"/>
      </c>
      <c r="C222" s="2">
        <f t="shared" si="21"/>
      </c>
      <c r="D222" s="2">
        <f t="shared" si="25"/>
      </c>
      <c r="E222" s="2">
        <f t="shared" si="22"/>
      </c>
      <c r="F222" s="2">
        <f t="shared" si="23"/>
      </c>
    </row>
    <row r="223" spans="1:6" ht="12.75">
      <c r="A223">
        <v>222</v>
      </c>
      <c r="B223" s="2">
        <f t="shared" si="24"/>
      </c>
      <c r="C223" s="2">
        <f t="shared" si="21"/>
      </c>
      <c r="D223" s="2">
        <f t="shared" si="25"/>
      </c>
      <c r="E223" s="2">
        <f t="shared" si="22"/>
      </c>
      <c r="F223" s="2">
        <f t="shared" si="23"/>
      </c>
    </row>
    <row r="224" spans="1:6" ht="12.75">
      <c r="A224">
        <v>223</v>
      </c>
      <c r="B224" s="2">
        <f t="shared" si="24"/>
      </c>
      <c r="C224" s="2">
        <f t="shared" si="21"/>
      </c>
      <c r="D224" s="2">
        <f t="shared" si="25"/>
      </c>
      <c r="E224" s="2">
        <f t="shared" si="22"/>
      </c>
      <c r="F224" s="2">
        <f t="shared" si="23"/>
      </c>
    </row>
    <row r="225" spans="1:6" ht="12.75">
      <c r="A225">
        <v>224</v>
      </c>
      <c r="B225" s="2">
        <f t="shared" si="24"/>
      </c>
      <c r="C225" s="2">
        <f t="shared" si="21"/>
      </c>
      <c r="D225" s="2">
        <f t="shared" si="25"/>
      </c>
      <c r="E225" s="2">
        <f t="shared" si="22"/>
      </c>
      <c r="F225" s="2">
        <f t="shared" si="23"/>
      </c>
    </row>
    <row r="226" spans="1:6" ht="12.75">
      <c r="A226">
        <v>225</v>
      </c>
      <c r="B226" s="2">
        <f t="shared" si="24"/>
      </c>
      <c r="C226" s="2">
        <f t="shared" si="21"/>
      </c>
      <c r="D226" s="2">
        <f t="shared" si="25"/>
      </c>
      <c r="E226" s="2">
        <f t="shared" si="22"/>
      </c>
      <c r="F226" s="2">
        <f t="shared" si="23"/>
      </c>
    </row>
    <row r="227" spans="1:6" ht="12.75">
      <c r="A227">
        <v>226</v>
      </c>
      <c r="B227" s="2">
        <f t="shared" si="24"/>
      </c>
      <c r="C227" s="2">
        <f t="shared" si="21"/>
      </c>
      <c r="D227" s="2">
        <f t="shared" si="25"/>
      </c>
      <c r="E227" s="2">
        <f t="shared" si="22"/>
      </c>
      <c r="F227" s="2">
        <f t="shared" si="23"/>
      </c>
    </row>
    <row r="228" spans="1:6" ht="12.75">
      <c r="A228">
        <v>227</v>
      </c>
      <c r="B228" s="2">
        <f t="shared" si="24"/>
      </c>
      <c r="C228" s="2">
        <f t="shared" si="21"/>
      </c>
      <c r="D228" s="2">
        <f t="shared" si="25"/>
      </c>
      <c r="E228" s="2">
        <f t="shared" si="22"/>
      </c>
      <c r="F228" s="2">
        <f t="shared" si="23"/>
      </c>
    </row>
    <row r="229" spans="1:6" ht="12.75">
      <c r="A229">
        <v>228</v>
      </c>
      <c r="B229" s="2">
        <f t="shared" si="24"/>
      </c>
      <c r="C229" s="2">
        <f t="shared" si="21"/>
      </c>
      <c r="D229" s="2">
        <f t="shared" si="25"/>
      </c>
      <c r="E229" s="2">
        <f t="shared" si="22"/>
      </c>
      <c r="F229" s="2">
        <f t="shared" si="23"/>
      </c>
    </row>
    <row r="230" spans="1:6" ht="12.75">
      <c r="A230">
        <v>229</v>
      </c>
      <c r="B230" s="2">
        <f t="shared" si="24"/>
      </c>
      <c r="C230" s="2">
        <f t="shared" si="21"/>
      </c>
      <c r="D230" s="2">
        <f t="shared" si="25"/>
      </c>
      <c r="E230" s="2">
        <f t="shared" si="22"/>
      </c>
      <c r="F230" s="2">
        <f t="shared" si="23"/>
      </c>
    </row>
    <row r="231" spans="1:6" ht="12.75">
      <c r="A231">
        <v>230</v>
      </c>
      <c r="B231" s="2">
        <f t="shared" si="24"/>
      </c>
      <c r="C231" s="2">
        <f t="shared" si="21"/>
      </c>
      <c r="D231" s="2">
        <f t="shared" si="25"/>
      </c>
      <c r="E231" s="2">
        <f t="shared" si="22"/>
      </c>
      <c r="F231" s="2">
        <f t="shared" si="23"/>
      </c>
    </row>
    <row r="232" spans="1:6" ht="12.75">
      <c r="A232">
        <v>231</v>
      </c>
      <c r="B232" s="2">
        <f t="shared" si="24"/>
      </c>
      <c r="C232" s="2">
        <f t="shared" si="21"/>
      </c>
      <c r="D232" s="2">
        <f t="shared" si="25"/>
      </c>
      <c r="E232" s="2">
        <f t="shared" si="22"/>
      </c>
      <c r="F232" s="2">
        <f t="shared" si="23"/>
      </c>
    </row>
    <row r="233" spans="1:6" ht="12.75">
      <c r="A233">
        <v>232</v>
      </c>
      <c r="B233" s="2">
        <f t="shared" si="24"/>
      </c>
      <c r="C233" s="2">
        <f t="shared" si="21"/>
      </c>
      <c r="D233" s="2">
        <f t="shared" si="25"/>
      </c>
      <c r="E233" s="2">
        <f t="shared" si="22"/>
      </c>
      <c r="F233" s="2">
        <f t="shared" si="23"/>
      </c>
    </row>
    <row r="234" spans="1:6" ht="12.75">
      <c r="A234">
        <v>233</v>
      </c>
      <c r="B234" s="2">
        <f t="shared" si="24"/>
      </c>
      <c r="C234" s="2">
        <f t="shared" si="21"/>
      </c>
      <c r="D234" s="2">
        <f t="shared" si="25"/>
      </c>
      <c r="E234" s="2">
        <f t="shared" si="22"/>
      </c>
      <c r="F234" s="2">
        <f t="shared" si="23"/>
      </c>
    </row>
    <row r="235" spans="1:6" ht="12.75">
      <c r="A235">
        <v>234</v>
      </c>
      <c r="B235" s="2">
        <f t="shared" si="24"/>
      </c>
      <c r="C235" s="2">
        <f t="shared" si="21"/>
      </c>
      <c r="D235" s="2">
        <f t="shared" si="25"/>
      </c>
      <c r="E235" s="2">
        <f t="shared" si="22"/>
      </c>
      <c r="F235" s="2">
        <f t="shared" si="23"/>
      </c>
    </row>
    <row r="236" spans="1:6" ht="12.75">
      <c r="A236">
        <v>235</v>
      </c>
      <c r="B236" s="2">
        <f t="shared" si="24"/>
      </c>
      <c r="C236" s="2">
        <f t="shared" si="21"/>
      </c>
      <c r="D236" s="2">
        <f t="shared" si="25"/>
      </c>
      <c r="E236" s="2">
        <f t="shared" si="22"/>
      </c>
      <c r="F236" s="2">
        <f t="shared" si="23"/>
      </c>
    </row>
    <row r="237" spans="1:6" ht="12.75">
      <c r="A237">
        <v>236</v>
      </c>
      <c r="B237" s="2">
        <f t="shared" si="24"/>
      </c>
      <c r="C237" s="2">
        <f t="shared" si="21"/>
      </c>
      <c r="D237" s="2">
        <f t="shared" si="25"/>
      </c>
      <c r="E237" s="2">
        <f t="shared" si="22"/>
      </c>
      <c r="F237" s="2">
        <f t="shared" si="23"/>
      </c>
    </row>
    <row r="238" spans="1:6" ht="12.75">
      <c r="A238">
        <v>237</v>
      </c>
      <c r="B238" s="2">
        <f t="shared" si="24"/>
      </c>
      <c r="C238" s="2">
        <f t="shared" si="21"/>
      </c>
      <c r="D238" s="2">
        <f t="shared" si="25"/>
      </c>
      <c r="E238" s="2">
        <f t="shared" si="22"/>
      </c>
      <c r="F238" s="2">
        <f t="shared" si="23"/>
      </c>
    </row>
    <row r="239" spans="1:6" ht="12.75">
      <c r="A239">
        <v>238</v>
      </c>
      <c r="B239" s="2">
        <f t="shared" si="24"/>
      </c>
      <c r="C239" s="2">
        <f t="shared" si="21"/>
      </c>
      <c r="D239" s="2">
        <f t="shared" si="25"/>
      </c>
      <c r="E239" s="2">
        <f t="shared" si="22"/>
      </c>
      <c r="F239" s="2">
        <f t="shared" si="23"/>
      </c>
    </row>
    <row r="240" spans="1:6" ht="12.75">
      <c r="A240">
        <v>239</v>
      </c>
      <c r="B240" s="2">
        <f t="shared" si="24"/>
      </c>
      <c r="C240" s="2">
        <f t="shared" si="21"/>
      </c>
      <c r="D240" s="2">
        <f t="shared" si="25"/>
      </c>
      <c r="E240" s="2">
        <f t="shared" si="22"/>
      </c>
      <c r="F240" s="2">
        <f t="shared" si="23"/>
      </c>
    </row>
    <row r="241" spans="1:6" ht="12.75">
      <c r="A241">
        <v>240</v>
      </c>
      <c r="B241" s="2">
        <f t="shared" si="24"/>
      </c>
      <c r="C241" s="2">
        <f t="shared" si="21"/>
      </c>
      <c r="D241" s="2">
        <f t="shared" si="25"/>
      </c>
      <c r="E241" s="2">
        <f t="shared" si="22"/>
      </c>
      <c r="F241" s="2">
        <f t="shared" si="23"/>
      </c>
    </row>
    <row r="242" spans="1:6" ht="12.75">
      <c r="A242">
        <v>241</v>
      </c>
      <c r="B242" s="2">
        <f t="shared" si="24"/>
      </c>
      <c r="C242" s="2">
        <f t="shared" si="21"/>
      </c>
      <c r="D242" s="2">
        <f t="shared" si="25"/>
      </c>
      <c r="E242" s="2">
        <f t="shared" si="22"/>
      </c>
      <c r="F242" s="2">
        <f t="shared" si="23"/>
      </c>
    </row>
    <row r="243" spans="1:6" ht="12.75">
      <c r="A243">
        <v>242</v>
      </c>
      <c r="B243" s="2">
        <f t="shared" si="24"/>
      </c>
      <c r="C243" s="2">
        <f t="shared" si="21"/>
      </c>
      <c r="D243" s="2">
        <f t="shared" si="25"/>
      </c>
      <c r="E243" s="2">
        <f t="shared" si="22"/>
      </c>
      <c r="F243" s="2">
        <f t="shared" si="23"/>
      </c>
    </row>
    <row r="244" spans="1:6" ht="12.75">
      <c r="A244">
        <v>243</v>
      </c>
      <c r="B244" s="2">
        <f t="shared" si="24"/>
      </c>
      <c r="C244" s="2">
        <f t="shared" si="21"/>
      </c>
      <c r="D244" s="2">
        <f t="shared" si="25"/>
      </c>
      <c r="E244" s="2">
        <f t="shared" si="22"/>
      </c>
      <c r="F244" s="2">
        <f t="shared" si="23"/>
      </c>
    </row>
    <row r="245" spans="1:6" ht="12.75">
      <c r="A245">
        <v>244</v>
      </c>
      <c r="B245" s="2">
        <f t="shared" si="24"/>
      </c>
      <c r="C245" s="2">
        <f t="shared" si="21"/>
      </c>
      <c r="D245" s="2">
        <f t="shared" si="25"/>
      </c>
      <c r="E245" s="2">
        <f t="shared" si="22"/>
      </c>
      <c r="F245" s="2">
        <f t="shared" si="23"/>
      </c>
    </row>
    <row r="246" spans="1:6" ht="12.75">
      <c r="A246">
        <v>245</v>
      </c>
      <c r="B246" s="2">
        <f t="shared" si="24"/>
      </c>
      <c r="C246" s="2">
        <f t="shared" si="21"/>
      </c>
      <c r="D246" s="2">
        <f t="shared" si="25"/>
      </c>
      <c r="E246" s="2">
        <f t="shared" si="22"/>
      </c>
      <c r="F246" s="2">
        <f t="shared" si="23"/>
      </c>
    </row>
    <row r="247" spans="1:6" ht="12.75">
      <c r="A247">
        <v>246</v>
      </c>
      <c r="B247" s="2">
        <f t="shared" si="24"/>
      </c>
      <c r="C247" s="2">
        <f t="shared" si="21"/>
      </c>
      <c r="D247" s="2">
        <f t="shared" si="25"/>
      </c>
      <c r="E247" s="2">
        <f t="shared" si="22"/>
      </c>
      <c r="F247" s="2">
        <f t="shared" si="23"/>
      </c>
    </row>
    <row r="248" spans="1:6" ht="12.75">
      <c r="A248">
        <v>247</v>
      </c>
      <c r="B248" s="2">
        <f t="shared" si="24"/>
      </c>
      <c r="C248" s="2">
        <f t="shared" si="21"/>
      </c>
      <c r="D248" s="2">
        <f t="shared" si="25"/>
      </c>
      <c r="E248" s="2">
        <f t="shared" si="22"/>
      </c>
      <c r="F248" s="2">
        <f t="shared" si="23"/>
      </c>
    </row>
    <row r="249" spans="1:6" ht="12.75">
      <c r="A249">
        <v>248</v>
      </c>
      <c r="B249" s="2">
        <f t="shared" si="24"/>
      </c>
      <c r="C249" s="2">
        <f t="shared" si="21"/>
      </c>
      <c r="D249" s="2">
        <f t="shared" si="25"/>
      </c>
      <c r="E249" s="2">
        <f t="shared" si="22"/>
      </c>
      <c r="F249" s="2">
        <f t="shared" si="23"/>
      </c>
    </row>
    <row r="250" spans="1:6" ht="12.75">
      <c r="A250">
        <v>249</v>
      </c>
      <c r="B250" s="2">
        <f t="shared" si="24"/>
      </c>
      <c r="C250" s="2">
        <f t="shared" si="21"/>
      </c>
      <c r="D250" s="2">
        <f t="shared" si="25"/>
      </c>
      <c r="E250" s="2">
        <f t="shared" si="22"/>
      </c>
      <c r="F250" s="2">
        <f t="shared" si="23"/>
      </c>
    </row>
    <row r="251" spans="1:6" ht="12.75">
      <c r="A251">
        <v>250</v>
      </c>
      <c r="B251" s="2">
        <f t="shared" si="24"/>
      </c>
      <c r="C251" s="2">
        <f t="shared" si="21"/>
      </c>
      <c r="D251" s="2">
        <f t="shared" si="25"/>
      </c>
      <c r="E251" s="2">
        <f t="shared" si="22"/>
      </c>
      <c r="F251" s="2">
        <f t="shared" si="23"/>
      </c>
    </row>
    <row r="252" spans="1:6" ht="12.75">
      <c r="A252">
        <v>251</v>
      </c>
      <c r="B252" s="2">
        <f t="shared" si="24"/>
      </c>
      <c r="C252" s="2">
        <f t="shared" si="21"/>
      </c>
      <c r="D252" s="2">
        <f t="shared" si="25"/>
      </c>
      <c r="E252" s="2">
        <f t="shared" si="22"/>
      </c>
      <c r="F252" s="2">
        <f t="shared" si="23"/>
      </c>
    </row>
    <row r="253" spans="1:6" ht="12.75">
      <c r="A253">
        <v>252</v>
      </c>
      <c r="B253" s="2">
        <f t="shared" si="24"/>
      </c>
      <c r="C253" s="2">
        <f t="shared" si="21"/>
      </c>
      <c r="D253" s="2">
        <f t="shared" si="25"/>
      </c>
      <c r="E253" s="2">
        <f t="shared" si="22"/>
      </c>
      <c r="F253" s="2">
        <f t="shared" si="23"/>
      </c>
    </row>
    <row r="254" spans="1:6" ht="12.75">
      <c r="A254">
        <v>253</v>
      </c>
      <c r="B254" s="2">
        <f t="shared" si="24"/>
      </c>
      <c r="C254" s="2">
        <f t="shared" si="21"/>
      </c>
      <c r="D254" s="2">
        <f t="shared" si="25"/>
      </c>
      <c r="E254" s="2">
        <f t="shared" si="22"/>
      </c>
      <c r="F254" s="2">
        <f t="shared" si="23"/>
      </c>
    </row>
    <row r="255" spans="1:6" ht="12.75">
      <c r="A255">
        <v>254</v>
      </c>
      <c r="B255" s="2">
        <f t="shared" si="24"/>
      </c>
      <c r="C255" s="2">
        <f t="shared" si="21"/>
      </c>
      <c r="D255" s="2">
        <f t="shared" si="25"/>
      </c>
      <c r="E255" s="2">
        <f t="shared" si="22"/>
      </c>
      <c r="F255" s="2">
        <f t="shared" si="23"/>
      </c>
    </row>
    <row r="256" spans="1:6" ht="12.75">
      <c r="A256">
        <v>255</v>
      </c>
      <c r="B256" s="2">
        <f t="shared" si="24"/>
      </c>
      <c r="C256" s="2">
        <f t="shared" si="21"/>
      </c>
      <c r="D256" s="2">
        <f t="shared" si="25"/>
      </c>
      <c r="E256" s="2">
        <f t="shared" si="22"/>
      </c>
      <c r="F256" s="2">
        <f t="shared" si="23"/>
      </c>
    </row>
    <row r="257" spans="1:6" ht="12.75">
      <c r="A257">
        <v>256</v>
      </c>
      <c r="B257" s="2">
        <f t="shared" si="24"/>
      </c>
      <c r="C257" s="2">
        <f t="shared" si="21"/>
      </c>
      <c r="D257" s="2">
        <f t="shared" si="25"/>
      </c>
      <c r="E257" s="2">
        <f t="shared" si="22"/>
      </c>
      <c r="F257" s="2">
        <f t="shared" si="23"/>
      </c>
    </row>
    <row r="258" spans="1:6" ht="12.75">
      <c r="A258">
        <v>257</v>
      </c>
      <c r="B258" s="2">
        <f t="shared" si="24"/>
      </c>
      <c r="C258" s="2">
        <f aca="true" t="shared" si="26" ref="C258:C321">IF(TRUNC((A258-1+TRUNC(($I$1+1)/2))/TRUNC(($I$1+1)/2))&gt;$I$2,"",TRUNC((A258-1+TRUNC(($I$1+1)/2))/TRUNC(($I$1+1)/2)))</f>
      </c>
      <c r="D258" s="2">
        <f t="shared" si="25"/>
      </c>
      <c r="E258" s="2">
        <f t="shared" si="22"/>
      </c>
      <c r="F258" s="2">
        <f t="shared" si="23"/>
      </c>
    </row>
    <row r="259" spans="1:6" ht="12.75">
      <c r="A259">
        <v>258</v>
      </c>
      <c r="B259" s="2">
        <f t="shared" si="24"/>
      </c>
      <c r="C259" s="2">
        <f t="shared" si="26"/>
      </c>
      <c r="D259" s="2">
        <f t="shared" si="25"/>
      </c>
      <c r="E259" s="2">
        <f aca="true" t="shared" si="27" ref="E259:E322">IF(T259="","",T259)</f>
      </c>
      <c r="F259" s="2">
        <f aca="true" t="shared" si="28" ref="F259:F322">IF(U259="","",U259)</f>
      </c>
    </row>
    <row r="260" spans="1:6" ht="12.75">
      <c r="A260">
        <v>259</v>
      </c>
      <c r="B260" s="2">
        <f t="shared" si="24"/>
      </c>
      <c r="C260" s="2">
        <f t="shared" si="26"/>
      </c>
      <c r="D260" s="2">
        <f t="shared" si="25"/>
      </c>
      <c r="E260" s="2">
        <f t="shared" si="27"/>
      </c>
      <c r="F260" s="2">
        <f t="shared" si="28"/>
      </c>
    </row>
    <row r="261" spans="1:6" ht="12.75">
      <c r="A261">
        <v>260</v>
      </c>
      <c r="B261" s="2">
        <f t="shared" si="24"/>
      </c>
      <c r="C261" s="2">
        <f t="shared" si="26"/>
      </c>
      <c r="D261" s="2">
        <f t="shared" si="25"/>
      </c>
      <c r="E261" s="2">
        <f t="shared" si="27"/>
      </c>
      <c r="F261" s="2">
        <f t="shared" si="28"/>
      </c>
    </row>
    <row r="262" spans="1:6" ht="12.75">
      <c r="A262">
        <v>261</v>
      </c>
      <c r="B262" s="2">
        <f t="shared" si="24"/>
      </c>
      <c r="C262" s="2">
        <f t="shared" si="26"/>
      </c>
      <c r="D262" s="2">
        <f t="shared" si="25"/>
      </c>
      <c r="E262" s="2">
        <f t="shared" si="27"/>
      </c>
      <c r="F262" s="2">
        <f t="shared" si="28"/>
      </c>
    </row>
    <row r="263" spans="1:6" ht="12.75">
      <c r="A263">
        <v>262</v>
      </c>
      <c r="B263" s="2">
        <f t="shared" si="24"/>
      </c>
      <c r="C263" s="2">
        <f t="shared" si="26"/>
      </c>
      <c r="D263" s="2">
        <f t="shared" si="25"/>
      </c>
      <c r="E263" s="2">
        <f t="shared" si="27"/>
      </c>
      <c r="F263" s="2">
        <f t="shared" si="28"/>
      </c>
    </row>
    <row r="264" spans="1:6" ht="12.75">
      <c r="A264">
        <v>263</v>
      </c>
      <c r="B264" s="2">
        <f t="shared" si="24"/>
      </c>
      <c r="C264" s="2">
        <f t="shared" si="26"/>
      </c>
      <c r="D264" s="2">
        <f t="shared" si="25"/>
      </c>
      <c r="E264" s="2">
        <f t="shared" si="27"/>
      </c>
      <c r="F264" s="2">
        <f t="shared" si="28"/>
      </c>
    </row>
    <row r="265" spans="1:6" ht="12.75">
      <c r="A265">
        <v>264</v>
      </c>
      <c r="B265" s="2">
        <f t="shared" si="24"/>
      </c>
      <c r="C265" s="2">
        <f t="shared" si="26"/>
      </c>
      <c r="D265" s="2">
        <f t="shared" si="25"/>
      </c>
      <c r="E265" s="2">
        <f t="shared" si="27"/>
      </c>
      <c r="F265" s="2">
        <f t="shared" si="28"/>
      </c>
    </row>
    <row r="266" spans="1:6" ht="12.75">
      <c r="A266">
        <v>265</v>
      </c>
      <c r="B266" s="2">
        <f aca="true" t="shared" si="29" ref="B266:B329">IF(C266&lt;&gt;"",C266*100+D266,"")</f>
      </c>
      <c r="C266" s="2">
        <f t="shared" si="26"/>
      </c>
      <c r="D266" s="2">
        <f aca="true" t="shared" si="30" ref="D266:D329">IF(C266="","",IF(C266=C265,D265+1,1))</f>
      </c>
      <c r="E266" s="2">
        <f t="shared" si="27"/>
      </c>
      <c r="F266" s="2">
        <f t="shared" si="28"/>
      </c>
    </row>
    <row r="267" spans="1:6" ht="12.75">
      <c r="A267">
        <v>266</v>
      </c>
      <c r="B267" s="2">
        <f t="shared" si="29"/>
      </c>
      <c r="C267" s="2">
        <f t="shared" si="26"/>
      </c>
      <c r="D267" s="2">
        <f t="shared" si="30"/>
      </c>
      <c r="E267" s="2">
        <f t="shared" si="27"/>
      </c>
      <c r="F267" s="2">
        <f t="shared" si="28"/>
      </c>
    </row>
    <row r="268" spans="1:6" ht="12.75">
      <c r="A268">
        <v>267</v>
      </c>
      <c r="B268" s="2">
        <f t="shared" si="29"/>
      </c>
      <c r="C268" s="2">
        <f t="shared" si="26"/>
      </c>
      <c r="D268" s="2">
        <f t="shared" si="30"/>
      </c>
      <c r="E268" s="2">
        <f t="shared" si="27"/>
      </c>
      <c r="F268" s="2">
        <f t="shared" si="28"/>
      </c>
    </row>
    <row r="269" spans="1:6" ht="12.75">
      <c r="A269">
        <v>268</v>
      </c>
      <c r="B269" s="2">
        <f t="shared" si="29"/>
      </c>
      <c r="C269" s="2">
        <f t="shared" si="26"/>
      </c>
      <c r="D269" s="2">
        <f t="shared" si="30"/>
      </c>
      <c r="E269" s="2">
        <f t="shared" si="27"/>
      </c>
      <c r="F269" s="2">
        <f t="shared" si="28"/>
      </c>
    </row>
    <row r="270" spans="1:6" ht="12.75">
      <c r="A270">
        <v>269</v>
      </c>
      <c r="B270" s="2">
        <f t="shared" si="29"/>
      </c>
      <c r="C270" s="2">
        <f t="shared" si="26"/>
      </c>
      <c r="D270" s="2">
        <f t="shared" si="30"/>
      </c>
      <c r="E270" s="2">
        <f t="shared" si="27"/>
      </c>
      <c r="F270" s="2">
        <f t="shared" si="28"/>
      </c>
    </row>
    <row r="271" spans="1:6" ht="12.75">
      <c r="A271">
        <v>270</v>
      </c>
      <c r="B271" s="2">
        <f t="shared" si="29"/>
      </c>
      <c r="C271" s="2">
        <f t="shared" si="26"/>
      </c>
      <c r="D271" s="2">
        <f t="shared" si="30"/>
      </c>
      <c r="E271" s="2">
        <f t="shared" si="27"/>
      </c>
      <c r="F271" s="2">
        <f t="shared" si="28"/>
      </c>
    </row>
    <row r="272" spans="1:6" ht="12.75">
      <c r="A272">
        <v>271</v>
      </c>
      <c r="B272" s="2">
        <f t="shared" si="29"/>
      </c>
      <c r="C272" s="2">
        <f t="shared" si="26"/>
      </c>
      <c r="D272" s="2">
        <f t="shared" si="30"/>
      </c>
      <c r="E272" s="2">
        <f t="shared" si="27"/>
      </c>
      <c r="F272" s="2">
        <f t="shared" si="28"/>
      </c>
    </row>
    <row r="273" spans="1:6" ht="12.75">
      <c r="A273">
        <v>272</v>
      </c>
      <c r="B273" s="2">
        <f t="shared" si="29"/>
      </c>
      <c r="C273" s="2">
        <f t="shared" si="26"/>
      </c>
      <c r="D273" s="2">
        <f t="shared" si="30"/>
      </c>
      <c r="E273" s="2">
        <f t="shared" si="27"/>
      </c>
      <c r="F273" s="2">
        <f t="shared" si="28"/>
      </c>
    </row>
    <row r="274" spans="1:6" ht="12.75">
      <c r="A274">
        <v>273</v>
      </c>
      <c r="B274" s="2">
        <f t="shared" si="29"/>
      </c>
      <c r="C274" s="2">
        <f t="shared" si="26"/>
      </c>
      <c r="D274" s="2">
        <f t="shared" si="30"/>
      </c>
      <c r="E274" s="2">
        <f t="shared" si="27"/>
      </c>
      <c r="F274" s="2">
        <f t="shared" si="28"/>
      </c>
    </row>
    <row r="275" spans="1:6" ht="12.75">
      <c r="A275">
        <v>274</v>
      </c>
      <c r="B275" s="2">
        <f t="shared" si="29"/>
      </c>
      <c r="C275" s="2">
        <f t="shared" si="26"/>
      </c>
      <c r="D275" s="2">
        <f t="shared" si="30"/>
      </c>
      <c r="E275" s="2">
        <f t="shared" si="27"/>
      </c>
      <c r="F275" s="2">
        <f t="shared" si="28"/>
      </c>
    </row>
    <row r="276" spans="1:6" ht="12.75">
      <c r="A276">
        <v>275</v>
      </c>
      <c r="B276" s="2">
        <f t="shared" si="29"/>
      </c>
      <c r="C276" s="2">
        <f t="shared" si="26"/>
      </c>
      <c r="D276" s="2">
        <f t="shared" si="30"/>
      </c>
      <c r="E276" s="2">
        <f t="shared" si="27"/>
      </c>
      <c r="F276" s="2">
        <f t="shared" si="28"/>
      </c>
    </row>
    <row r="277" spans="1:6" ht="12.75">
      <c r="A277">
        <v>276</v>
      </c>
      <c r="B277" s="2">
        <f t="shared" si="29"/>
      </c>
      <c r="C277" s="2">
        <f t="shared" si="26"/>
      </c>
      <c r="D277" s="2">
        <f t="shared" si="30"/>
      </c>
      <c r="E277" s="2">
        <f t="shared" si="27"/>
      </c>
      <c r="F277" s="2">
        <f t="shared" si="28"/>
      </c>
    </row>
    <row r="278" spans="1:6" ht="12.75">
      <c r="A278">
        <v>277</v>
      </c>
      <c r="B278" s="2">
        <f t="shared" si="29"/>
      </c>
      <c r="C278" s="2">
        <f t="shared" si="26"/>
      </c>
      <c r="D278" s="2">
        <f t="shared" si="30"/>
      </c>
      <c r="E278" s="2">
        <f t="shared" si="27"/>
      </c>
      <c r="F278" s="2">
        <f t="shared" si="28"/>
      </c>
    </row>
    <row r="279" spans="1:6" ht="12.75">
      <c r="A279">
        <v>278</v>
      </c>
      <c r="B279" s="2">
        <f t="shared" si="29"/>
      </c>
      <c r="C279" s="2">
        <f t="shared" si="26"/>
      </c>
      <c r="D279" s="2">
        <f t="shared" si="30"/>
      </c>
      <c r="E279" s="2">
        <f t="shared" si="27"/>
      </c>
      <c r="F279" s="2">
        <f t="shared" si="28"/>
      </c>
    </row>
    <row r="280" spans="1:6" ht="12.75">
      <c r="A280">
        <v>279</v>
      </c>
      <c r="B280" s="2">
        <f t="shared" si="29"/>
      </c>
      <c r="C280" s="2">
        <f t="shared" si="26"/>
      </c>
      <c r="D280" s="2">
        <f t="shared" si="30"/>
      </c>
      <c r="E280" s="2">
        <f t="shared" si="27"/>
      </c>
      <c r="F280" s="2">
        <f t="shared" si="28"/>
      </c>
    </row>
    <row r="281" spans="1:6" ht="12.75">
      <c r="A281">
        <v>280</v>
      </c>
      <c r="B281" s="2">
        <f t="shared" si="29"/>
      </c>
      <c r="C281" s="2">
        <f t="shared" si="26"/>
      </c>
      <c r="D281" s="2">
        <f t="shared" si="30"/>
      </c>
      <c r="E281" s="2">
        <f t="shared" si="27"/>
      </c>
      <c r="F281" s="2">
        <f t="shared" si="28"/>
      </c>
    </row>
    <row r="282" spans="1:6" ht="12.75">
      <c r="A282">
        <v>281</v>
      </c>
      <c r="B282" s="2">
        <f t="shared" si="29"/>
      </c>
      <c r="C282" s="2">
        <f t="shared" si="26"/>
      </c>
      <c r="D282" s="2">
        <f t="shared" si="30"/>
      </c>
      <c r="E282" s="2">
        <f t="shared" si="27"/>
      </c>
      <c r="F282" s="2">
        <f t="shared" si="28"/>
      </c>
    </row>
    <row r="283" spans="1:6" ht="12.75">
      <c r="A283">
        <v>282</v>
      </c>
      <c r="B283" s="2">
        <f t="shared" si="29"/>
      </c>
      <c r="C283" s="2">
        <f t="shared" si="26"/>
      </c>
      <c r="D283" s="2">
        <f t="shared" si="30"/>
      </c>
      <c r="E283" s="2">
        <f t="shared" si="27"/>
      </c>
      <c r="F283" s="2">
        <f t="shared" si="28"/>
      </c>
    </row>
    <row r="284" spans="1:6" ht="12.75">
      <c r="A284">
        <v>283</v>
      </c>
      <c r="B284" s="2">
        <f t="shared" si="29"/>
      </c>
      <c r="C284" s="2">
        <f t="shared" si="26"/>
      </c>
      <c r="D284" s="2">
        <f t="shared" si="30"/>
      </c>
      <c r="E284" s="2">
        <f t="shared" si="27"/>
      </c>
      <c r="F284" s="2">
        <f t="shared" si="28"/>
      </c>
    </row>
    <row r="285" spans="1:6" ht="12.75">
      <c r="A285">
        <v>284</v>
      </c>
      <c r="B285" s="2">
        <f t="shared" si="29"/>
      </c>
      <c r="C285" s="2">
        <f t="shared" si="26"/>
      </c>
      <c r="D285" s="2">
        <f t="shared" si="30"/>
      </c>
      <c r="E285" s="2">
        <f t="shared" si="27"/>
      </c>
      <c r="F285" s="2">
        <f t="shared" si="28"/>
      </c>
    </row>
    <row r="286" spans="1:6" ht="12.75">
      <c r="A286">
        <v>285</v>
      </c>
      <c r="B286" s="2">
        <f t="shared" si="29"/>
      </c>
      <c r="C286" s="2">
        <f t="shared" si="26"/>
      </c>
      <c r="D286" s="2">
        <f t="shared" si="30"/>
      </c>
      <c r="E286" s="2">
        <f t="shared" si="27"/>
      </c>
      <c r="F286" s="2">
        <f t="shared" si="28"/>
      </c>
    </row>
    <row r="287" spans="1:6" ht="12.75">
      <c r="A287">
        <v>286</v>
      </c>
      <c r="B287" s="2">
        <f t="shared" si="29"/>
      </c>
      <c r="C287" s="2">
        <f t="shared" si="26"/>
      </c>
      <c r="D287" s="2">
        <f t="shared" si="30"/>
      </c>
      <c r="E287" s="2">
        <f t="shared" si="27"/>
      </c>
      <c r="F287" s="2">
        <f t="shared" si="28"/>
      </c>
    </row>
    <row r="288" spans="1:6" ht="12.75">
      <c r="A288">
        <v>287</v>
      </c>
      <c r="B288" s="2">
        <f t="shared" si="29"/>
      </c>
      <c r="C288" s="2">
        <f t="shared" si="26"/>
      </c>
      <c r="D288" s="2">
        <f t="shared" si="30"/>
      </c>
      <c r="E288" s="2">
        <f t="shared" si="27"/>
      </c>
      <c r="F288" s="2">
        <f t="shared" si="28"/>
      </c>
    </row>
    <row r="289" spans="1:6" ht="12.75">
      <c r="A289">
        <v>288</v>
      </c>
      <c r="B289" s="2">
        <f t="shared" si="29"/>
      </c>
      <c r="C289" s="2">
        <f t="shared" si="26"/>
      </c>
      <c r="D289" s="2">
        <f t="shared" si="30"/>
      </c>
      <c r="E289" s="2">
        <f t="shared" si="27"/>
      </c>
      <c r="F289" s="2">
        <f t="shared" si="28"/>
      </c>
    </row>
    <row r="290" spans="1:6" ht="12.75">
      <c r="A290">
        <v>289</v>
      </c>
      <c r="B290" s="2">
        <f t="shared" si="29"/>
      </c>
      <c r="C290" s="2">
        <f t="shared" si="26"/>
      </c>
      <c r="D290" s="2">
        <f t="shared" si="30"/>
      </c>
      <c r="E290" s="2">
        <f t="shared" si="27"/>
      </c>
      <c r="F290" s="2">
        <f t="shared" si="28"/>
      </c>
    </row>
    <row r="291" spans="1:6" ht="12.75">
      <c r="A291">
        <v>290</v>
      </c>
      <c r="B291" s="2">
        <f t="shared" si="29"/>
      </c>
      <c r="C291" s="2">
        <f t="shared" si="26"/>
      </c>
      <c r="D291" s="2">
        <f t="shared" si="30"/>
      </c>
      <c r="E291" s="2">
        <f t="shared" si="27"/>
      </c>
      <c r="F291" s="2">
        <f t="shared" si="28"/>
      </c>
    </row>
    <row r="292" spans="1:6" ht="12.75">
      <c r="A292">
        <v>291</v>
      </c>
      <c r="B292" s="2">
        <f t="shared" si="29"/>
      </c>
      <c r="C292" s="2">
        <f t="shared" si="26"/>
      </c>
      <c r="D292" s="2">
        <f t="shared" si="30"/>
      </c>
      <c r="E292" s="2">
        <f t="shared" si="27"/>
      </c>
      <c r="F292" s="2">
        <f t="shared" si="28"/>
      </c>
    </row>
    <row r="293" spans="1:6" ht="12.75">
      <c r="A293">
        <v>292</v>
      </c>
      <c r="B293" s="2">
        <f t="shared" si="29"/>
      </c>
      <c r="C293" s="2">
        <f t="shared" si="26"/>
      </c>
      <c r="D293" s="2">
        <f t="shared" si="30"/>
      </c>
      <c r="E293" s="2">
        <f t="shared" si="27"/>
      </c>
      <c r="F293" s="2">
        <f t="shared" si="28"/>
      </c>
    </row>
    <row r="294" spans="1:6" ht="12.75">
      <c r="A294">
        <v>293</v>
      </c>
      <c r="B294" s="2">
        <f t="shared" si="29"/>
      </c>
      <c r="C294" s="2">
        <f t="shared" si="26"/>
      </c>
      <c r="D294" s="2">
        <f t="shared" si="30"/>
      </c>
      <c r="E294" s="2">
        <f t="shared" si="27"/>
      </c>
      <c r="F294" s="2">
        <f t="shared" si="28"/>
      </c>
    </row>
    <row r="295" spans="1:6" ht="12.75">
      <c r="A295">
        <v>294</v>
      </c>
      <c r="B295" s="2">
        <f t="shared" si="29"/>
      </c>
      <c r="C295" s="2">
        <f t="shared" si="26"/>
      </c>
      <c r="D295" s="2">
        <f t="shared" si="30"/>
      </c>
      <c r="E295" s="2">
        <f t="shared" si="27"/>
      </c>
      <c r="F295" s="2">
        <f t="shared" si="28"/>
      </c>
    </row>
    <row r="296" spans="1:6" ht="12.75">
      <c r="A296">
        <v>295</v>
      </c>
      <c r="B296" s="2">
        <f t="shared" si="29"/>
      </c>
      <c r="C296" s="2">
        <f t="shared" si="26"/>
      </c>
      <c r="D296" s="2">
        <f t="shared" si="30"/>
      </c>
      <c r="E296" s="2">
        <f t="shared" si="27"/>
      </c>
      <c r="F296" s="2">
        <f t="shared" si="28"/>
      </c>
    </row>
    <row r="297" spans="1:6" ht="12.75">
      <c r="A297">
        <v>296</v>
      </c>
      <c r="B297" s="2">
        <f t="shared" si="29"/>
      </c>
      <c r="C297" s="2">
        <f t="shared" si="26"/>
      </c>
      <c r="D297" s="2">
        <f t="shared" si="30"/>
      </c>
      <c r="E297" s="2">
        <f t="shared" si="27"/>
      </c>
      <c r="F297" s="2">
        <f t="shared" si="28"/>
      </c>
    </row>
    <row r="298" spans="1:6" ht="12.75">
      <c r="A298">
        <v>297</v>
      </c>
      <c r="B298" s="2">
        <f t="shared" si="29"/>
      </c>
      <c r="C298" s="2">
        <f t="shared" si="26"/>
      </c>
      <c r="D298" s="2">
        <f t="shared" si="30"/>
      </c>
      <c r="E298" s="2">
        <f t="shared" si="27"/>
      </c>
      <c r="F298" s="2">
        <f t="shared" si="28"/>
      </c>
    </row>
    <row r="299" spans="1:6" ht="12.75">
      <c r="A299">
        <v>298</v>
      </c>
      <c r="B299" s="2">
        <f t="shared" si="29"/>
      </c>
      <c r="C299" s="2">
        <f t="shared" si="26"/>
      </c>
      <c r="D299" s="2">
        <f t="shared" si="30"/>
      </c>
      <c r="E299" s="2">
        <f t="shared" si="27"/>
      </c>
      <c r="F299" s="2">
        <f t="shared" si="28"/>
      </c>
    </row>
    <row r="300" spans="1:6" ht="12.75">
      <c r="A300">
        <v>299</v>
      </c>
      <c r="B300" s="2">
        <f t="shared" si="29"/>
      </c>
      <c r="C300" s="2">
        <f t="shared" si="26"/>
      </c>
      <c r="D300" s="2">
        <f t="shared" si="30"/>
      </c>
      <c r="E300" s="2">
        <f t="shared" si="27"/>
      </c>
      <c r="F300" s="2">
        <f t="shared" si="28"/>
      </c>
    </row>
    <row r="301" spans="1:6" ht="12.75">
      <c r="A301">
        <v>300</v>
      </c>
      <c r="B301" s="2">
        <f t="shared" si="29"/>
      </c>
      <c r="C301" s="2">
        <f t="shared" si="26"/>
      </c>
      <c r="D301" s="2">
        <f t="shared" si="30"/>
      </c>
      <c r="E301" s="2">
        <f t="shared" si="27"/>
      </c>
      <c r="F301" s="2">
        <f t="shared" si="28"/>
      </c>
    </row>
    <row r="302" spans="1:6" ht="12.75">
      <c r="A302">
        <v>301</v>
      </c>
      <c r="B302" s="2">
        <f t="shared" si="29"/>
      </c>
      <c r="C302" s="2">
        <f t="shared" si="26"/>
      </c>
      <c r="D302" s="2">
        <f t="shared" si="30"/>
      </c>
      <c r="E302" s="2">
        <f t="shared" si="27"/>
      </c>
      <c r="F302" s="2">
        <f t="shared" si="28"/>
      </c>
    </row>
    <row r="303" spans="1:6" ht="12.75">
      <c r="A303">
        <v>302</v>
      </c>
      <c r="B303" s="2">
        <f t="shared" si="29"/>
      </c>
      <c r="C303" s="2">
        <f t="shared" si="26"/>
      </c>
      <c r="D303" s="2">
        <f t="shared" si="30"/>
      </c>
      <c r="E303" s="2">
        <f t="shared" si="27"/>
      </c>
      <c r="F303" s="2">
        <f t="shared" si="28"/>
      </c>
    </row>
    <row r="304" spans="1:6" ht="12.75">
      <c r="A304">
        <v>303</v>
      </c>
      <c r="B304" s="2">
        <f t="shared" si="29"/>
      </c>
      <c r="C304" s="2">
        <f t="shared" si="26"/>
      </c>
      <c r="D304" s="2">
        <f t="shared" si="30"/>
      </c>
      <c r="E304" s="2">
        <f t="shared" si="27"/>
      </c>
      <c r="F304" s="2">
        <f t="shared" si="28"/>
      </c>
    </row>
    <row r="305" spans="1:6" ht="12.75">
      <c r="A305">
        <v>304</v>
      </c>
      <c r="B305" s="2">
        <f t="shared" si="29"/>
      </c>
      <c r="C305" s="2">
        <f t="shared" si="26"/>
      </c>
      <c r="D305" s="2">
        <f t="shared" si="30"/>
      </c>
      <c r="E305" s="2">
        <f t="shared" si="27"/>
      </c>
      <c r="F305" s="2">
        <f t="shared" si="28"/>
      </c>
    </row>
    <row r="306" spans="1:6" ht="12.75">
      <c r="A306">
        <v>305</v>
      </c>
      <c r="B306" s="2">
        <f t="shared" si="29"/>
      </c>
      <c r="C306" s="2">
        <f t="shared" si="26"/>
      </c>
      <c r="D306" s="2">
        <f t="shared" si="30"/>
      </c>
      <c r="E306" s="2">
        <f t="shared" si="27"/>
      </c>
      <c r="F306" s="2">
        <f t="shared" si="28"/>
      </c>
    </row>
    <row r="307" spans="1:6" ht="12.75">
      <c r="A307">
        <v>306</v>
      </c>
      <c r="B307" s="2">
        <f t="shared" si="29"/>
      </c>
      <c r="C307" s="2">
        <f t="shared" si="26"/>
      </c>
      <c r="D307" s="2">
        <f t="shared" si="30"/>
      </c>
      <c r="E307" s="2">
        <f t="shared" si="27"/>
      </c>
      <c r="F307" s="2">
        <f t="shared" si="28"/>
      </c>
    </row>
    <row r="308" spans="1:6" ht="12.75">
      <c r="A308">
        <v>307</v>
      </c>
      <c r="B308" s="2">
        <f t="shared" si="29"/>
      </c>
      <c r="C308" s="2">
        <f t="shared" si="26"/>
      </c>
      <c r="D308" s="2">
        <f t="shared" si="30"/>
      </c>
      <c r="E308" s="2">
        <f t="shared" si="27"/>
      </c>
      <c r="F308" s="2">
        <f t="shared" si="28"/>
      </c>
    </row>
    <row r="309" spans="1:6" ht="12.75">
      <c r="A309">
        <v>308</v>
      </c>
      <c r="B309" s="2">
        <f t="shared" si="29"/>
      </c>
      <c r="C309" s="2">
        <f t="shared" si="26"/>
      </c>
      <c r="D309" s="2">
        <f t="shared" si="30"/>
      </c>
      <c r="E309" s="2">
        <f t="shared" si="27"/>
      </c>
      <c r="F309" s="2">
        <f t="shared" si="28"/>
      </c>
    </row>
    <row r="310" spans="1:6" ht="12.75">
      <c r="A310">
        <v>309</v>
      </c>
      <c r="B310" s="2">
        <f t="shared" si="29"/>
      </c>
      <c r="C310" s="2">
        <f t="shared" si="26"/>
      </c>
      <c r="D310" s="2">
        <f t="shared" si="30"/>
      </c>
      <c r="E310" s="2">
        <f t="shared" si="27"/>
      </c>
      <c r="F310" s="2">
        <f t="shared" si="28"/>
      </c>
    </row>
    <row r="311" spans="1:6" ht="12.75">
      <c r="A311">
        <v>310</v>
      </c>
      <c r="B311" s="2">
        <f t="shared" si="29"/>
      </c>
      <c r="C311" s="2">
        <f t="shared" si="26"/>
      </c>
      <c r="D311" s="2">
        <f t="shared" si="30"/>
      </c>
      <c r="E311" s="2">
        <f t="shared" si="27"/>
      </c>
      <c r="F311" s="2">
        <f t="shared" si="28"/>
      </c>
    </row>
    <row r="312" spans="1:6" ht="12.75">
      <c r="A312">
        <v>311</v>
      </c>
      <c r="B312" s="2">
        <f t="shared" si="29"/>
      </c>
      <c r="C312" s="2">
        <f t="shared" si="26"/>
      </c>
      <c r="D312" s="2">
        <f t="shared" si="30"/>
      </c>
      <c r="E312" s="2">
        <f t="shared" si="27"/>
      </c>
      <c r="F312" s="2">
        <f t="shared" si="28"/>
      </c>
    </row>
    <row r="313" spans="1:6" ht="12.75">
      <c r="A313">
        <v>312</v>
      </c>
      <c r="B313" s="2">
        <f t="shared" si="29"/>
      </c>
      <c r="C313" s="2">
        <f t="shared" si="26"/>
      </c>
      <c r="D313" s="2">
        <f t="shared" si="30"/>
      </c>
      <c r="E313" s="2">
        <f t="shared" si="27"/>
      </c>
      <c r="F313" s="2">
        <f t="shared" si="28"/>
      </c>
    </row>
    <row r="314" spans="1:6" ht="12.75">
      <c r="A314">
        <v>313</v>
      </c>
      <c r="B314" s="2">
        <f t="shared" si="29"/>
      </c>
      <c r="C314" s="2">
        <f t="shared" si="26"/>
      </c>
      <c r="D314" s="2">
        <f t="shared" si="30"/>
      </c>
      <c r="E314" s="2">
        <f t="shared" si="27"/>
      </c>
      <c r="F314" s="2">
        <f t="shared" si="28"/>
      </c>
    </row>
    <row r="315" spans="1:6" ht="12.75">
      <c r="A315">
        <v>314</v>
      </c>
      <c r="B315" s="2">
        <f t="shared" si="29"/>
      </c>
      <c r="C315" s="2">
        <f t="shared" si="26"/>
      </c>
      <c r="D315" s="2">
        <f t="shared" si="30"/>
      </c>
      <c r="E315" s="2">
        <f t="shared" si="27"/>
      </c>
      <c r="F315" s="2">
        <f t="shared" si="28"/>
      </c>
    </row>
    <row r="316" spans="1:6" ht="12.75">
      <c r="A316">
        <v>315</v>
      </c>
      <c r="B316" s="2">
        <f t="shared" si="29"/>
      </c>
      <c r="C316" s="2">
        <f t="shared" si="26"/>
      </c>
      <c r="D316" s="2">
        <f t="shared" si="30"/>
      </c>
      <c r="E316" s="2">
        <f t="shared" si="27"/>
      </c>
      <c r="F316" s="2">
        <f t="shared" si="28"/>
      </c>
    </row>
    <row r="317" spans="1:6" ht="12.75">
      <c r="A317">
        <v>316</v>
      </c>
      <c r="B317" s="2">
        <f t="shared" si="29"/>
      </c>
      <c r="C317" s="2">
        <f t="shared" si="26"/>
      </c>
      <c r="D317" s="2">
        <f t="shared" si="30"/>
      </c>
      <c r="E317" s="2">
        <f t="shared" si="27"/>
      </c>
      <c r="F317" s="2">
        <f t="shared" si="28"/>
      </c>
    </row>
    <row r="318" spans="1:6" ht="12.75">
      <c r="A318">
        <v>317</v>
      </c>
      <c r="B318" s="2">
        <f t="shared" si="29"/>
      </c>
      <c r="C318" s="2">
        <f t="shared" si="26"/>
      </c>
      <c r="D318" s="2">
        <f t="shared" si="30"/>
      </c>
      <c r="E318" s="2">
        <f t="shared" si="27"/>
      </c>
      <c r="F318" s="2">
        <f t="shared" si="28"/>
      </c>
    </row>
    <row r="319" spans="1:6" ht="12.75">
      <c r="A319">
        <v>318</v>
      </c>
      <c r="B319" s="2">
        <f t="shared" si="29"/>
      </c>
      <c r="C319" s="2">
        <f t="shared" si="26"/>
      </c>
      <c r="D319" s="2">
        <f t="shared" si="30"/>
      </c>
      <c r="E319" s="2">
        <f t="shared" si="27"/>
      </c>
      <c r="F319" s="2">
        <f t="shared" si="28"/>
      </c>
    </row>
    <row r="320" spans="1:6" ht="12.75">
      <c r="A320">
        <v>319</v>
      </c>
      <c r="B320" s="2">
        <f t="shared" si="29"/>
      </c>
      <c r="C320" s="2">
        <f t="shared" si="26"/>
      </c>
      <c r="D320" s="2">
        <f t="shared" si="30"/>
      </c>
      <c r="E320" s="2">
        <f t="shared" si="27"/>
      </c>
      <c r="F320" s="2">
        <f t="shared" si="28"/>
      </c>
    </row>
    <row r="321" spans="1:6" ht="12.75">
      <c r="A321">
        <v>320</v>
      </c>
      <c r="B321" s="2">
        <f t="shared" si="29"/>
      </c>
      <c r="C321" s="2">
        <f t="shared" si="26"/>
      </c>
      <c r="D321" s="2">
        <f t="shared" si="30"/>
      </c>
      <c r="E321" s="2">
        <f t="shared" si="27"/>
      </c>
      <c r="F321" s="2">
        <f t="shared" si="28"/>
      </c>
    </row>
    <row r="322" spans="1:6" ht="12.75">
      <c r="A322">
        <v>321</v>
      </c>
      <c r="B322" s="2">
        <f t="shared" si="29"/>
      </c>
      <c r="C322" s="2">
        <f aca="true" t="shared" si="31" ref="C322:C385">IF(TRUNC((A322-1+TRUNC(($I$1+1)/2))/TRUNC(($I$1+1)/2))&gt;$I$2,"",TRUNC((A322-1+TRUNC(($I$1+1)/2))/TRUNC(($I$1+1)/2)))</f>
      </c>
      <c r="D322" s="2">
        <f t="shared" si="30"/>
      </c>
      <c r="E322" s="2">
        <f t="shared" si="27"/>
      </c>
      <c r="F322" s="2">
        <f t="shared" si="28"/>
      </c>
    </row>
    <row r="323" spans="1:6" ht="12.75">
      <c r="A323">
        <v>322</v>
      </c>
      <c r="B323" s="2">
        <f t="shared" si="29"/>
      </c>
      <c r="C323" s="2">
        <f t="shared" si="31"/>
      </c>
      <c r="D323" s="2">
        <f t="shared" si="30"/>
      </c>
      <c r="E323" s="2">
        <f aca="true" t="shared" si="32" ref="E323:E386">IF(T323="","",T323)</f>
      </c>
      <c r="F323" s="2">
        <f aca="true" t="shared" si="33" ref="F323:F386">IF(U323="","",U323)</f>
      </c>
    </row>
    <row r="324" spans="1:6" ht="12.75">
      <c r="A324">
        <v>323</v>
      </c>
      <c r="B324" s="2">
        <f t="shared" si="29"/>
      </c>
      <c r="C324" s="2">
        <f t="shared" si="31"/>
      </c>
      <c r="D324" s="2">
        <f t="shared" si="30"/>
      </c>
      <c r="E324" s="2">
        <f t="shared" si="32"/>
      </c>
      <c r="F324" s="2">
        <f t="shared" si="33"/>
      </c>
    </row>
    <row r="325" spans="1:6" ht="12.75">
      <c r="A325">
        <v>324</v>
      </c>
      <c r="B325" s="2">
        <f t="shared" si="29"/>
      </c>
      <c r="C325" s="2">
        <f t="shared" si="31"/>
      </c>
      <c r="D325" s="2">
        <f t="shared" si="30"/>
      </c>
      <c r="E325" s="2">
        <f t="shared" si="32"/>
      </c>
      <c r="F325" s="2">
        <f t="shared" si="33"/>
      </c>
    </row>
    <row r="326" spans="1:6" ht="12.75">
      <c r="A326">
        <v>325</v>
      </c>
      <c r="B326" s="2">
        <f t="shared" si="29"/>
      </c>
      <c r="C326" s="2">
        <f t="shared" si="31"/>
      </c>
      <c r="D326" s="2">
        <f t="shared" si="30"/>
      </c>
      <c r="E326" s="2">
        <f t="shared" si="32"/>
      </c>
      <c r="F326" s="2">
        <f t="shared" si="33"/>
      </c>
    </row>
    <row r="327" spans="1:6" ht="12.75">
      <c r="A327">
        <v>326</v>
      </c>
      <c r="B327" s="2">
        <f t="shared" si="29"/>
      </c>
      <c r="C327" s="2">
        <f t="shared" si="31"/>
      </c>
      <c r="D327" s="2">
        <f t="shared" si="30"/>
      </c>
      <c r="E327" s="2">
        <f t="shared" si="32"/>
      </c>
      <c r="F327" s="2">
        <f t="shared" si="33"/>
      </c>
    </row>
    <row r="328" spans="1:6" ht="12.75">
      <c r="A328">
        <v>327</v>
      </c>
      <c r="B328" s="2">
        <f t="shared" si="29"/>
      </c>
      <c r="C328" s="2">
        <f t="shared" si="31"/>
      </c>
      <c r="D328" s="2">
        <f t="shared" si="30"/>
      </c>
      <c r="E328" s="2">
        <f t="shared" si="32"/>
      </c>
      <c r="F328" s="2">
        <f t="shared" si="33"/>
      </c>
    </row>
    <row r="329" spans="1:6" ht="12.75">
      <c r="A329">
        <v>328</v>
      </c>
      <c r="B329" s="2">
        <f t="shared" si="29"/>
      </c>
      <c r="C329" s="2">
        <f t="shared" si="31"/>
      </c>
      <c r="D329" s="2">
        <f t="shared" si="30"/>
      </c>
      <c r="E329" s="2">
        <f t="shared" si="32"/>
      </c>
      <c r="F329" s="2">
        <f t="shared" si="33"/>
      </c>
    </row>
    <row r="330" spans="1:6" ht="12.75">
      <c r="A330">
        <v>329</v>
      </c>
      <c r="B330" s="2">
        <f aca="true" t="shared" si="34" ref="B330:B393">IF(C330&lt;&gt;"",C330*100+D330,"")</f>
      </c>
      <c r="C330" s="2">
        <f t="shared" si="31"/>
      </c>
      <c r="D330" s="2">
        <f aca="true" t="shared" si="35" ref="D330:D393">IF(C330="","",IF(C330=C329,D329+1,1))</f>
      </c>
      <c r="E330" s="2">
        <f t="shared" si="32"/>
      </c>
      <c r="F330" s="2">
        <f t="shared" si="33"/>
      </c>
    </row>
    <row r="331" spans="1:6" ht="12.75">
      <c r="A331">
        <v>330</v>
      </c>
      <c r="B331" s="2">
        <f t="shared" si="34"/>
      </c>
      <c r="C331" s="2">
        <f t="shared" si="31"/>
      </c>
      <c r="D331" s="2">
        <f t="shared" si="35"/>
      </c>
      <c r="E331" s="2">
        <f t="shared" si="32"/>
      </c>
      <c r="F331" s="2">
        <f t="shared" si="33"/>
      </c>
    </row>
    <row r="332" spans="1:6" ht="12.75">
      <c r="A332">
        <v>331</v>
      </c>
      <c r="B332" s="2">
        <f t="shared" si="34"/>
      </c>
      <c r="C332" s="2">
        <f t="shared" si="31"/>
      </c>
      <c r="D332" s="2">
        <f t="shared" si="35"/>
      </c>
      <c r="E332" s="2">
        <f t="shared" si="32"/>
      </c>
      <c r="F332" s="2">
        <f t="shared" si="33"/>
      </c>
    </row>
    <row r="333" spans="1:6" ht="12.75">
      <c r="A333">
        <v>332</v>
      </c>
      <c r="B333" s="2">
        <f t="shared" si="34"/>
      </c>
      <c r="C333" s="2">
        <f t="shared" si="31"/>
      </c>
      <c r="D333" s="2">
        <f t="shared" si="35"/>
      </c>
      <c r="E333" s="2">
        <f t="shared" si="32"/>
      </c>
      <c r="F333" s="2">
        <f t="shared" si="33"/>
      </c>
    </row>
    <row r="334" spans="1:6" ht="12.75">
      <c r="A334">
        <v>333</v>
      </c>
      <c r="B334" s="2">
        <f t="shared" si="34"/>
      </c>
      <c r="C334" s="2">
        <f t="shared" si="31"/>
      </c>
      <c r="D334" s="2">
        <f t="shared" si="35"/>
      </c>
      <c r="E334" s="2">
        <f t="shared" si="32"/>
      </c>
      <c r="F334" s="2">
        <f t="shared" si="33"/>
      </c>
    </row>
    <row r="335" spans="1:6" ht="12.75">
      <c r="A335">
        <v>334</v>
      </c>
      <c r="B335" s="2">
        <f t="shared" si="34"/>
      </c>
      <c r="C335" s="2">
        <f t="shared" si="31"/>
      </c>
      <c r="D335" s="2">
        <f t="shared" si="35"/>
      </c>
      <c r="E335" s="2">
        <f t="shared" si="32"/>
      </c>
      <c r="F335" s="2">
        <f t="shared" si="33"/>
      </c>
    </row>
    <row r="336" spans="1:6" ht="12.75">
      <c r="A336">
        <v>335</v>
      </c>
      <c r="B336" s="2">
        <f t="shared" si="34"/>
      </c>
      <c r="C336" s="2">
        <f t="shared" si="31"/>
      </c>
      <c r="D336" s="2">
        <f t="shared" si="35"/>
      </c>
      <c r="E336" s="2">
        <f t="shared" si="32"/>
      </c>
      <c r="F336" s="2">
        <f t="shared" si="33"/>
      </c>
    </row>
    <row r="337" spans="1:6" ht="12.75">
      <c r="A337">
        <v>336</v>
      </c>
      <c r="B337" s="2">
        <f t="shared" si="34"/>
      </c>
      <c r="C337" s="2">
        <f t="shared" si="31"/>
      </c>
      <c r="D337" s="2">
        <f t="shared" si="35"/>
      </c>
      <c r="E337" s="2">
        <f t="shared" si="32"/>
      </c>
      <c r="F337" s="2">
        <f t="shared" si="33"/>
      </c>
    </row>
    <row r="338" spans="1:6" ht="12.75">
      <c r="A338">
        <v>337</v>
      </c>
      <c r="B338" s="2">
        <f t="shared" si="34"/>
      </c>
      <c r="C338" s="2">
        <f t="shared" si="31"/>
      </c>
      <c r="D338" s="2">
        <f t="shared" si="35"/>
      </c>
      <c r="E338" s="2">
        <f t="shared" si="32"/>
      </c>
      <c r="F338" s="2">
        <f t="shared" si="33"/>
      </c>
    </row>
    <row r="339" spans="1:6" ht="12.75">
      <c r="A339">
        <v>338</v>
      </c>
      <c r="B339" s="2">
        <f t="shared" si="34"/>
      </c>
      <c r="C339" s="2">
        <f t="shared" si="31"/>
      </c>
      <c r="D339" s="2">
        <f t="shared" si="35"/>
      </c>
      <c r="E339" s="2">
        <f t="shared" si="32"/>
      </c>
      <c r="F339" s="2">
        <f t="shared" si="33"/>
      </c>
    </row>
    <row r="340" spans="1:6" ht="12.75">
      <c r="A340">
        <v>339</v>
      </c>
      <c r="B340" s="2">
        <f t="shared" si="34"/>
      </c>
      <c r="C340" s="2">
        <f t="shared" si="31"/>
      </c>
      <c r="D340" s="2">
        <f t="shared" si="35"/>
      </c>
      <c r="E340" s="2">
        <f t="shared" si="32"/>
      </c>
      <c r="F340" s="2">
        <f t="shared" si="33"/>
      </c>
    </row>
    <row r="341" spans="1:6" ht="12.75">
      <c r="A341">
        <v>340</v>
      </c>
      <c r="B341" s="2">
        <f t="shared" si="34"/>
      </c>
      <c r="C341" s="2">
        <f t="shared" si="31"/>
      </c>
      <c r="D341" s="2">
        <f t="shared" si="35"/>
      </c>
      <c r="E341" s="2">
        <f t="shared" si="32"/>
      </c>
      <c r="F341" s="2">
        <f t="shared" si="33"/>
      </c>
    </row>
    <row r="342" spans="1:6" ht="12.75">
      <c r="A342">
        <v>341</v>
      </c>
      <c r="B342" s="2">
        <f t="shared" si="34"/>
      </c>
      <c r="C342" s="2">
        <f t="shared" si="31"/>
      </c>
      <c r="D342" s="2">
        <f t="shared" si="35"/>
      </c>
      <c r="E342" s="2">
        <f t="shared" si="32"/>
      </c>
      <c r="F342" s="2">
        <f t="shared" si="33"/>
      </c>
    </row>
    <row r="343" spans="1:6" ht="12.75">
      <c r="A343">
        <v>342</v>
      </c>
      <c r="B343" s="2">
        <f t="shared" si="34"/>
      </c>
      <c r="C343" s="2">
        <f t="shared" si="31"/>
      </c>
      <c r="D343" s="2">
        <f t="shared" si="35"/>
      </c>
      <c r="E343" s="2">
        <f t="shared" si="32"/>
      </c>
      <c r="F343" s="2">
        <f t="shared" si="33"/>
      </c>
    </row>
    <row r="344" spans="1:6" ht="12.75">
      <c r="A344">
        <v>343</v>
      </c>
      <c r="B344" s="2">
        <f t="shared" si="34"/>
      </c>
      <c r="C344" s="2">
        <f t="shared" si="31"/>
      </c>
      <c r="D344" s="2">
        <f t="shared" si="35"/>
      </c>
      <c r="E344" s="2">
        <f t="shared" si="32"/>
      </c>
      <c r="F344" s="2">
        <f t="shared" si="33"/>
      </c>
    </row>
    <row r="345" spans="1:6" ht="12.75">
      <c r="A345">
        <v>344</v>
      </c>
      <c r="B345" s="2">
        <f t="shared" si="34"/>
      </c>
      <c r="C345" s="2">
        <f t="shared" si="31"/>
      </c>
      <c r="D345" s="2">
        <f t="shared" si="35"/>
      </c>
      <c r="E345" s="2">
        <f t="shared" si="32"/>
      </c>
      <c r="F345" s="2">
        <f t="shared" si="33"/>
      </c>
    </row>
    <row r="346" spans="1:6" ht="12.75">
      <c r="A346">
        <v>345</v>
      </c>
      <c r="B346" s="2">
        <f t="shared" si="34"/>
      </c>
      <c r="C346" s="2">
        <f t="shared" si="31"/>
      </c>
      <c r="D346" s="2">
        <f t="shared" si="35"/>
      </c>
      <c r="E346" s="2">
        <f t="shared" si="32"/>
      </c>
      <c r="F346" s="2">
        <f t="shared" si="33"/>
      </c>
    </row>
    <row r="347" spans="1:6" ht="12.75">
      <c r="A347">
        <v>346</v>
      </c>
      <c r="B347" s="2">
        <f t="shared" si="34"/>
      </c>
      <c r="C347" s="2">
        <f t="shared" si="31"/>
      </c>
      <c r="D347" s="2">
        <f t="shared" si="35"/>
      </c>
      <c r="E347" s="2">
        <f t="shared" si="32"/>
      </c>
      <c r="F347" s="2">
        <f t="shared" si="33"/>
      </c>
    </row>
    <row r="348" spans="1:6" ht="12.75">
      <c r="A348">
        <v>347</v>
      </c>
      <c r="B348" s="2">
        <f t="shared" si="34"/>
      </c>
      <c r="C348" s="2">
        <f t="shared" si="31"/>
      </c>
      <c r="D348" s="2">
        <f t="shared" si="35"/>
      </c>
      <c r="E348" s="2">
        <f t="shared" si="32"/>
      </c>
      <c r="F348" s="2">
        <f t="shared" si="33"/>
      </c>
    </row>
    <row r="349" spans="1:6" ht="12.75">
      <c r="A349">
        <v>348</v>
      </c>
      <c r="B349" s="2">
        <f t="shared" si="34"/>
      </c>
      <c r="C349" s="2">
        <f t="shared" si="31"/>
      </c>
      <c r="D349" s="2">
        <f t="shared" si="35"/>
      </c>
      <c r="E349" s="2">
        <f t="shared" si="32"/>
      </c>
      <c r="F349" s="2">
        <f t="shared" si="33"/>
      </c>
    </row>
    <row r="350" spans="1:6" ht="12.75">
      <c r="A350">
        <v>349</v>
      </c>
      <c r="B350" s="2">
        <f t="shared" si="34"/>
      </c>
      <c r="C350" s="2">
        <f t="shared" si="31"/>
      </c>
      <c r="D350" s="2">
        <f t="shared" si="35"/>
      </c>
      <c r="E350" s="2">
        <f t="shared" si="32"/>
      </c>
      <c r="F350" s="2">
        <f t="shared" si="33"/>
      </c>
    </row>
    <row r="351" spans="1:6" ht="12.75">
      <c r="A351">
        <v>350</v>
      </c>
      <c r="B351" s="2">
        <f t="shared" si="34"/>
      </c>
      <c r="C351" s="2">
        <f t="shared" si="31"/>
      </c>
      <c r="D351" s="2">
        <f t="shared" si="35"/>
      </c>
      <c r="E351" s="2">
        <f t="shared" si="32"/>
      </c>
      <c r="F351" s="2">
        <f t="shared" si="33"/>
      </c>
    </row>
    <row r="352" spans="1:6" ht="12.75">
      <c r="A352">
        <v>351</v>
      </c>
      <c r="B352" s="2">
        <f t="shared" si="34"/>
      </c>
      <c r="C352" s="2">
        <f t="shared" si="31"/>
      </c>
      <c r="D352" s="2">
        <f t="shared" si="35"/>
      </c>
      <c r="E352" s="2">
        <f t="shared" si="32"/>
      </c>
      <c r="F352" s="2">
        <f t="shared" si="33"/>
      </c>
    </row>
    <row r="353" spans="1:6" ht="12.75">
      <c r="A353">
        <v>352</v>
      </c>
      <c r="B353" s="2">
        <f t="shared" si="34"/>
      </c>
      <c r="C353" s="2">
        <f t="shared" si="31"/>
      </c>
      <c r="D353" s="2">
        <f t="shared" si="35"/>
      </c>
      <c r="E353" s="2">
        <f t="shared" si="32"/>
      </c>
      <c r="F353" s="2">
        <f t="shared" si="33"/>
      </c>
    </row>
    <row r="354" spans="1:6" ht="12.75">
      <c r="A354">
        <v>353</v>
      </c>
      <c r="B354" s="2">
        <f t="shared" si="34"/>
      </c>
      <c r="C354" s="2">
        <f t="shared" si="31"/>
      </c>
      <c r="D354" s="2">
        <f t="shared" si="35"/>
      </c>
      <c r="E354" s="2">
        <f t="shared" si="32"/>
      </c>
      <c r="F354" s="2">
        <f t="shared" si="33"/>
      </c>
    </row>
    <row r="355" spans="1:6" ht="12.75">
      <c r="A355">
        <v>354</v>
      </c>
      <c r="B355" s="2">
        <f t="shared" si="34"/>
      </c>
      <c r="C355" s="2">
        <f t="shared" si="31"/>
      </c>
      <c r="D355" s="2">
        <f t="shared" si="35"/>
      </c>
      <c r="E355" s="2">
        <f t="shared" si="32"/>
      </c>
      <c r="F355" s="2">
        <f t="shared" si="33"/>
      </c>
    </row>
    <row r="356" spans="1:6" ht="12.75">
      <c r="A356">
        <v>355</v>
      </c>
      <c r="B356" s="2">
        <f t="shared" si="34"/>
      </c>
      <c r="C356" s="2">
        <f t="shared" si="31"/>
      </c>
      <c r="D356" s="2">
        <f t="shared" si="35"/>
      </c>
      <c r="E356" s="2">
        <f t="shared" si="32"/>
      </c>
      <c r="F356" s="2">
        <f t="shared" si="33"/>
      </c>
    </row>
    <row r="357" spans="1:6" ht="12.75">
      <c r="A357">
        <v>356</v>
      </c>
      <c r="B357" s="2">
        <f t="shared" si="34"/>
      </c>
      <c r="C357" s="2">
        <f t="shared" si="31"/>
      </c>
      <c r="D357" s="2">
        <f t="shared" si="35"/>
      </c>
      <c r="E357" s="2">
        <f t="shared" si="32"/>
      </c>
      <c r="F357" s="2">
        <f t="shared" si="33"/>
      </c>
    </row>
    <row r="358" spans="1:6" ht="12.75">
      <c r="A358">
        <v>357</v>
      </c>
      <c r="B358" s="2">
        <f t="shared" si="34"/>
      </c>
      <c r="C358" s="2">
        <f t="shared" si="31"/>
      </c>
      <c r="D358" s="2">
        <f t="shared" si="35"/>
      </c>
      <c r="E358" s="2">
        <f t="shared" si="32"/>
      </c>
      <c r="F358" s="2">
        <f t="shared" si="33"/>
      </c>
    </row>
    <row r="359" spans="1:6" ht="12.75">
      <c r="A359">
        <v>358</v>
      </c>
      <c r="B359" s="2">
        <f t="shared" si="34"/>
      </c>
      <c r="C359" s="2">
        <f t="shared" si="31"/>
      </c>
      <c r="D359" s="2">
        <f t="shared" si="35"/>
      </c>
      <c r="E359" s="2">
        <f t="shared" si="32"/>
      </c>
      <c r="F359" s="2">
        <f t="shared" si="33"/>
      </c>
    </row>
    <row r="360" spans="1:6" ht="12.75">
      <c r="A360">
        <v>359</v>
      </c>
      <c r="B360" s="2">
        <f t="shared" si="34"/>
      </c>
      <c r="C360" s="2">
        <f t="shared" si="31"/>
      </c>
      <c r="D360" s="2">
        <f t="shared" si="35"/>
      </c>
      <c r="E360" s="2">
        <f t="shared" si="32"/>
      </c>
      <c r="F360" s="2">
        <f t="shared" si="33"/>
      </c>
    </row>
    <row r="361" spans="1:6" ht="12.75">
      <c r="A361">
        <v>360</v>
      </c>
      <c r="B361" s="2">
        <f t="shared" si="34"/>
      </c>
      <c r="C361" s="2">
        <f t="shared" si="31"/>
      </c>
      <c r="D361" s="2">
        <f t="shared" si="35"/>
      </c>
      <c r="E361" s="2">
        <f t="shared" si="32"/>
      </c>
      <c r="F361" s="2">
        <f t="shared" si="33"/>
      </c>
    </row>
    <row r="362" spans="1:6" ht="12.75">
      <c r="A362">
        <v>361</v>
      </c>
      <c r="B362" s="2">
        <f t="shared" si="34"/>
      </c>
      <c r="C362" s="2">
        <f t="shared" si="31"/>
      </c>
      <c r="D362" s="2">
        <f t="shared" si="35"/>
      </c>
      <c r="E362" s="2">
        <f t="shared" si="32"/>
      </c>
      <c r="F362" s="2">
        <f t="shared" si="33"/>
      </c>
    </row>
    <row r="363" spans="1:6" ht="12.75">
      <c r="A363">
        <v>362</v>
      </c>
      <c r="B363" s="2">
        <f t="shared" si="34"/>
      </c>
      <c r="C363" s="2">
        <f t="shared" si="31"/>
      </c>
      <c r="D363" s="2">
        <f t="shared" si="35"/>
      </c>
      <c r="E363" s="2">
        <f t="shared" si="32"/>
      </c>
      <c r="F363" s="2">
        <f t="shared" si="33"/>
      </c>
    </row>
    <row r="364" spans="1:6" ht="12.75">
      <c r="A364">
        <v>363</v>
      </c>
      <c r="B364" s="2">
        <f t="shared" si="34"/>
      </c>
      <c r="C364" s="2">
        <f t="shared" si="31"/>
      </c>
      <c r="D364" s="2">
        <f t="shared" si="35"/>
      </c>
      <c r="E364" s="2">
        <f t="shared" si="32"/>
      </c>
      <c r="F364" s="2">
        <f t="shared" si="33"/>
      </c>
    </row>
    <row r="365" spans="1:6" ht="12.75">
      <c r="A365">
        <v>364</v>
      </c>
      <c r="B365" s="2">
        <f t="shared" si="34"/>
      </c>
      <c r="C365" s="2">
        <f t="shared" si="31"/>
      </c>
      <c r="D365" s="2">
        <f t="shared" si="35"/>
      </c>
      <c r="E365" s="2">
        <f t="shared" si="32"/>
      </c>
      <c r="F365" s="2">
        <f t="shared" si="33"/>
      </c>
    </row>
    <row r="366" spans="1:6" ht="12.75">
      <c r="A366">
        <v>365</v>
      </c>
      <c r="B366" s="2">
        <f t="shared" si="34"/>
      </c>
      <c r="C366" s="2">
        <f t="shared" si="31"/>
      </c>
      <c r="D366" s="2">
        <f t="shared" si="35"/>
      </c>
      <c r="E366" s="2">
        <f t="shared" si="32"/>
      </c>
      <c r="F366" s="2">
        <f t="shared" si="33"/>
      </c>
    </row>
    <row r="367" spans="1:6" ht="12.75">
      <c r="A367">
        <v>366</v>
      </c>
      <c r="B367" s="2">
        <f t="shared" si="34"/>
      </c>
      <c r="C367" s="2">
        <f t="shared" si="31"/>
      </c>
      <c r="D367" s="2">
        <f t="shared" si="35"/>
      </c>
      <c r="E367" s="2">
        <f t="shared" si="32"/>
      </c>
      <c r="F367" s="2">
        <f t="shared" si="33"/>
      </c>
    </row>
    <row r="368" spans="1:6" ht="12.75">
      <c r="A368">
        <v>367</v>
      </c>
      <c r="B368" s="2">
        <f t="shared" si="34"/>
      </c>
      <c r="C368" s="2">
        <f t="shared" si="31"/>
      </c>
      <c r="D368" s="2">
        <f t="shared" si="35"/>
      </c>
      <c r="E368" s="2">
        <f t="shared" si="32"/>
      </c>
      <c r="F368" s="2">
        <f t="shared" si="33"/>
      </c>
    </row>
    <row r="369" spans="1:6" ht="12.75">
      <c r="A369">
        <v>368</v>
      </c>
      <c r="B369" s="2">
        <f t="shared" si="34"/>
      </c>
      <c r="C369" s="2">
        <f t="shared" si="31"/>
      </c>
      <c r="D369" s="2">
        <f t="shared" si="35"/>
      </c>
      <c r="E369" s="2">
        <f t="shared" si="32"/>
      </c>
      <c r="F369" s="2">
        <f t="shared" si="33"/>
      </c>
    </row>
    <row r="370" spans="1:6" ht="12.75">
      <c r="A370">
        <v>369</v>
      </c>
      <c r="B370" s="2">
        <f t="shared" si="34"/>
      </c>
      <c r="C370" s="2">
        <f t="shared" si="31"/>
      </c>
      <c r="D370" s="2">
        <f t="shared" si="35"/>
      </c>
      <c r="E370" s="2">
        <f t="shared" si="32"/>
      </c>
      <c r="F370" s="2">
        <f t="shared" si="33"/>
      </c>
    </row>
    <row r="371" spans="1:6" ht="12.75">
      <c r="A371">
        <v>370</v>
      </c>
      <c r="B371" s="2">
        <f t="shared" si="34"/>
      </c>
      <c r="C371" s="2">
        <f t="shared" si="31"/>
      </c>
      <c r="D371" s="2">
        <f t="shared" si="35"/>
      </c>
      <c r="E371" s="2">
        <f t="shared" si="32"/>
      </c>
      <c r="F371" s="2">
        <f t="shared" si="33"/>
      </c>
    </row>
    <row r="372" spans="1:6" ht="12.75">
      <c r="A372">
        <v>371</v>
      </c>
      <c r="B372" s="2">
        <f t="shared" si="34"/>
      </c>
      <c r="C372" s="2">
        <f t="shared" si="31"/>
      </c>
      <c r="D372" s="2">
        <f t="shared" si="35"/>
      </c>
      <c r="E372" s="2">
        <f t="shared" si="32"/>
      </c>
      <c r="F372" s="2">
        <f t="shared" si="33"/>
      </c>
    </row>
    <row r="373" spans="1:6" ht="12.75">
      <c r="A373">
        <v>372</v>
      </c>
      <c r="B373" s="2">
        <f t="shared" si="34"/>
      </c>
      <c r="C373" s="2">
        <f t="shared" si="31"/>
      </c>
      <c r="D373" s="2">
        <f t="shared" si="35"/>
      </c>
      <c r="E373" s="2">
        <f t="shared" si="32"/>
      </c>
      <c r="F373" s="2">
        <f t="shared" si="33"/>
      </c>
    </row>
    <row r="374" spans="1:6" ht="12.75">
      <c r="A374">
        <v>373</v>
      </c>
      <c r="B374" s="2">
        <f t="shared" si="34"/>
      </c>
      <c r="C374" s="2">
        <f t="shared" si="31"/>
      </c>
      <c r="D374" s="2">
        <f t="shared" si="35"/>
      </c>
      <c r="E374" s="2">
        <f t="shared" si="32"/>
      </c>
      <c r="F374" s="2">
        <f t="shared" si="33"/>
      </c>
    </row>
    <row r="375" spans="1:6" ht="12.75">
      <c r="A375">
        <v>374</v>
      </c>
      <c r="B375" s="2">
        <f t="shared" si="34"/>
      </c>
      <c r="C375" s="2">
        <f t="shared" si="31"/>
      </c>
      <c r="D375" s="2">
        <f t="shared" si="35"/>
      </c>
      <c r="E375" s="2">
        <f t="shared" si="32"/>
      </c>
      <c r="F375" s="2">
        <f t="shared" si="33"/>
      </c>
    </row>
    <row r="376" spans="1:6" ht="12.75">
      <c r="A376">
        <v>375</v>
      </c>
      <c r="B376" s="2">
        <f t="shared" si="34"/>
      </c>
      <c r="C376" s="2">
        <f t="shared" si="31"/>
      </c>
      <c r="D376" s="2">
        <f t="shared" si="35"/>
      </c>
      <c r="E376" s="2">
        <f t="shared" si="32"/>
      </c>
      <c r="F376" s="2">
        <f t="shared" si="33"/>
      </c>
    </row>
    <row r="377" spans="1:6" ht="12.75">
      <c r="A377">
        <v>376</v>
      </c>
      <c r="B377" s="2">
        <f t="shared" si="34"/>
      </c>
      <c r="C377" s="2">
        <f t="shared" si="31"/>
      </c>
      <c r="D377" s="2">
        <f t="shared" si="35"/>
      </c>
      <c r="E377" s="2">
        <f t="shared" si="32"/>
      </c>
      <c r="F377" s="2">
        <f t="shared" si="33"/>
      </c>
    </row>
    <row r="378" spans="1:6" ht="12.75">
      <c r="A378">
        <v>377</v>
      </c>
      <c r="B378" s="2">
        <f t="shared" si="34"/>
      </c>
      <c r="C378" s="2">
        <f t="shared" si="31"/>
      </c>
      <c r="D378" s="2">
        <f t="shared" si="35"/>
      </c>
      <c r="E378" s="2">
        <f t="shared" si="32"/>
      </c>
      <c r="F378" s="2">
        <f t="shared" si="33"/>
      </c>
    </row>
    <row r="379" spans="1:6" ht="12.75">
      <c r="A379">
        <v>378</v>
      </c>
      <c r="B379" s="2">
        <f t="shared" si="34"/>
      </c>
      <c r="C379" s="2">
        <f t="shared" si="31"/>
      </c>
      <c r="D379" s="2">
        <f t="shared" si="35"/>
      </c>
      <c r="E379" s="2">
        <f t="shared" si="32"/>
      </c>
      <c r="F379" s="2">
        <f t="shared" si="33"/>
      </c>
    </row>
    <row r="380" spans="1:6" ht="12.75">
      <c r="A380">
        <v>379</v>
      </c>
      <c r="B380" s="2">
        <f t="shared" si="34"/>
      </c>
      <c r="C380" s="2">
        <f t="shared" si="31"/>
      </c>
      <c r="D380" s="2">
        <f t="shared" si="35"/>
      </c>
      <c r="E380" s="2">
        <f t="shared" si="32"/>
      </c>
      <c r="F380" s="2">
        <f t="shared" si="33"/>
      </c>
    </row>
    <row r="381" spans="1:6" ht="12.75">
      <c r="A381">
        <v>380</v>
      </c>
      <c r="B381" s="2">
        <f t="shared" si="34"/>
      </c>
      <c r="C381" s="2">
        <f t="shared" si="31"/>
      </c>
      <c r="D381" s="2">
        <f t="shared" si="35"/>
      </c>
      <c r="E381" s="2">
        <f t="shared" si="32"/>
      </c>
      <c r="F381" s="2">
        <f t="shared" si="33"/>
      </c>
    </row>
    <row r="382" spans="1:6" ht="12.75">
      <c r="A382">
        <v>381</v>
      </c>
      <c r="B382" s="2">
        <f t="shared" si="34"/>
      </c>
      <c r="C382" s="2">
        <f t="shared" si="31"/>
      </c>
      <c r="D382" s="2">
        <f t="shared" si="35"/>
      </c>
      <c r="E382" s="2">
        <f t="shared" si="32"/>
      </c>
      <c r="F382" s="2">
        <f t="shared" si="33"/>
      </c>
    </row>
    <row r="383" spans="1:6" ht="12.75">
      <c r="A383">
        <v>382</v>
      </c>
      <c r="B383" s="2">
        <f t="shared" si="34"/>
      </c>
      <c r="C383" s="2">
        <f t="shared" si="31"/>
      </c>
      <c r="D383" s="2">
        <f t="shared" si="35"/>
      </c>
      <c r="E383" s="2">
        <f t="shared" si="32"/>
      </c>
      <c r="F383" s="2">
        <f t="shared" si="33"/>
      </c>
    </row>
    <row r="384" spans="1:6" ht="12.75">
      <c r="A384">
        <v>383</v>
      </c>
      <c r="B384" s="2">
        <f t="shared" si="34"/>
      </c>
      <c r="C384" s="2">
        <f t="shared" si="31"/>
      </c>
      <c r="D384" s="2">
        <f t="shared" si="35"/>
      </c>
      <c r="E384" s="2">
        <f t="shared" si="32"/>
      </c>
      <c r="F384" s="2">
        <f t="shared" si="33"/>
      </c>
    </row>
    <row r="385" spans="1:6" ht="12.75">
      <c r="A385">
        <v>384</v>
      </c>
      <c r="B385" s="2">
        <f t="shared" si="34"/>
      </c>
      <c r="C385" s="2">
        <f t="shared" si="31"/>
      </c>
      <c r="D385" s="2">
        <f t="shared" si="35"/>
      </c>
      <c r="E385" s="2">
        <f t="shared" si="32"/>
      </c>
      <c r="F385" s="2">
        <f t="shared" si="33"/>
      </c>
    </row>
    <row r="386" spans="1:6" ht="12.75">
      <c r="A386">
        <v>385</v>
      </c>
      <c r="B386" s="2">
        <f t="shared" si="34"/>
      </c>
      <c r="C386" s="2">
        <f aca="true" t="shared" si="36" ref="C386:C401">IF(TRUNC((A386-1+TRUNC(($I$1+1)/2))/TRUNC(($I$1+1)/2))&gt;$I$2,"",TRUNC((A386-1+TRUNC(($I$1+1)/2))/TRUNC(($I$1+1)/2)))</f>
      </c>
      <c r="D386" s="2">
        <f t="shared" si="35"/>
      </c>
      <c r="E386" s="2">
        <f t="shared" si="32"/>
      </c>
      <c r="F386" s="2">
        <f t="shared" si="33"/>
      </c>
    </row>
    <row r="387" spans="1:6" ht="12.75">
      <c r="A387">
        <v>386</v>
      </c>
      <c r="B387" s="2">
        <f t="shared" si="34"/>
      </c>
      <c r="C387" s="2">
        <f t="shared" si="36"/>
      </c>
      <c r="D387" s="2">
        <f t="shared" si="35"/>
      </c>
      <c r="E387" s="2">
        <f aca="true" t="shared" si="37" ref="E387:E401">IF(T387="","",T387)</f>
      </c>
      <c r="F387" s="2">
        <f aca="true" t="shared" si="38" ref="F387:F401">IF(U387="","",U387)</f>
      </c>
    </row>
    <row r="388" spans="1:6" ht="12.75">
      <c r="A388">
        <v>387</v>
      </c>
      <c r="B388" s="2">
        <f t="shared" si="34"/>
      </c>
      <c r="C388" s="2">
        <f t="shared" si="36"/>
      </c>
      <c r="D388" s="2">
        <f t="shared" si="35"/>
      </c>
      <c r="E388" s="2">
        <f t="shared" si="37"/>
      </c>
      <c r="F388" s="2">
        <f t="shared" si="38"/>
      </c>
    </row>
    <row r="389" spans="1:6" ht="12.75">
      <c r="A389">
        <v>388</v>
      </c>
      <c r="B389" s="2">
        <f t="shared" si="34"/>
      </c>
      <c r="C389" s="2">
        <f t="shared" si="36"/>
      </c>
      <c r="D389" s="2">
        <f t="shared" si="35"/>
      </c>
      <c r="E389" s="2">
        <f t="shared" si="37"/>
      </c>
      <c r="F389" s="2">
        <f t="shared" si="38"/>
      </c>
    </row>
    <row r="390" spans="1:6" ht="12.75">
      <c r="A390">
        <v>389</v>
      </c>
      <c r="B390" s="2">
        <f t="shared" si="34"/>
      </c>
      <c r="C390" s="2">
        <f t="shared" si="36"/>
      </c>
      <c r="D390" s="2">
        <f t="shared" si="35"/>
      </c>
      <c r="E390" s="2">
        <f t="shared" si="37"/>
      </c>
      <c r="F390" s="2">
        <f t="shared" si="38"/>
      </c>
    </row>
    <row r="391" spans="1:6" ht="12.75">
      <c r="A391">
        <v>390</v>
      </c>
      <c r="B391" s="2">
        <f t="shared" si="34"/>
      </c>
      <c r="C391" s="2">
        <f t="shared" si="36"/>
      </c>
      <c r="D391" s="2">
        <f t="shared" si="35"/>
      </c>
      <c r="E391" s="2">
        <f t="shared" si="37"/>
      </c>
      <c r="F391" s="2">
        <f t="shared" si="38"/>
      </c>
    </row>
    <row r="392" spans="1:6" ht="12.75">
      <c r="A392">
        <v>391</v>
      </c>
      <c r="B392" s="2">
        <f t="shared" si="34"/>
      </c>
      <c r="C392" s="2">
        <f t="shared" si="36"/>
      </c>
      <c r="D392" s="2">
        <f t="shared" si="35"/>
      </c>
      <c r="E392" s="2">
        <f t="shared" si="37"/>
      </c>
      <c r="F392" s="2">
        <f t="shared" si="38"/>
      </c>
    </row>
    <row r="393" spans="1:6" ht="12.75">
      <c r="A393">
        <v>392</v>
      </c>
      <c r="B393" s="2">
        <f t="shared" si="34"/>
      </c>
      <c r="C393" s="2">
        <f t="shared" si="36"/>
      </c>
      <c r="D393" s="2">
        <f t="shared" si="35"/>
      </c>
      <c r="E393" s="2">
        <f t="shared" si="37"/>
      </c>
      <c r="F393" s="2">
        <f t="shared" si="38"/>
      </c>
    </row>
    <row r="394" spans="1:6" ht="12.75">
      <c r="A394">
        <v>393</v>
      </c>
      <c r="B394" s="2">
        <f aca="true" t="shared" si="39" ref="B394:B401">IF(C394&lt;&gt;"",C394*100+D394,"")</f>
      </c>
      <c r="C394" s="2">
        <f t="shared" si="36"/>
      </c>
      <c r="D394" s="2">
        <f aca="true" t="shared" si="40" ref="D394:D401">IF(C394="","",IF(C394=C393,D393+1,1))</f>
      </c>
      <c r="E394" s="2">
        <f t="shared" si="37"/>
      </c>
      <c r="F394" s="2">
        <f t="shared" si="38"/>
      </c>
    </row>
    <row r="395" spans="1:6" ht="12.75">
      <c r="A395">
        <v>394</v>
      </c>
      <c r="B395" s="2">
        <f t="shared" si="39"/>
      </c>
      <c r="C395" s="2">
        <f t="shared" si="36"/>
      </c>
      <c r="D395" s="2">
        <f t="shared" si="40"/>
      </c>
      <c r="E395" s="2">
        <f t="shared" si="37"/>
      </c>
      <c r="F395" s="2">
        <f t="shared" si="38"/>
      </c>
    </row>
    <row r="396" spans="1:6" ht="12.75">
      <c r="A396">
        <v>395</v>
      </c>
      <c r="B396" s="2">
        <f t="shared" si="39"/>
      </c>
      <c r="C396" s="2">
        <f t="shared" si="36"/>
      </c>
      <c r="D396" s="2">
        <f t="shared" si="40"/>
      </c>
      <c r="E396" s="2">
        <f t="shared" si="37"/>
      </c>
      <c r="F396" s="2">
        <f t="shared" si="38"/>
      </c>
    </row>
    <row r="397" spans="1:6" ht="12.75">
      <c r="A397">
        <v>396</v>
      </c>
      <c r="B397" s="2">
        <f t="shared" si="39"/>
      </c>
      <c r="C397" s="2">
        <f t="shared" si="36"/>
      </c>
      <c r="D397" s="2">
        <f t="shared" si="40"/>
      </c>
      <c r="E397" s="2">
        <f t="shared" si="37"/>
      </c>
      <c r="F397" s="2">
        <f t="shared" si="38"/>
      </c>
    </row>
    <row r="398" spans="1:6" ht="12.75">
      <c r="A398">
        <v>397</v>
      </c>
      <c r="B398" s="2">
        <f t="shared" si="39"/>
      </c>
      <c r="C398" s="2">
        <f t="shared" si="36"/>
      </c>
      <c r="D398" s="2">
        <f t="shared" si="40"/>
      </c>
      <c r="E398" s="2">
        <f t="shared" si="37"/>
      </c>
      <c r="F398" s="2">
        <f t="shared" si="38"/>
      </c>
    </row>
    <row r="399" spans="1:6" ht="12.75">
      <c r="A399">
        <v>398</v>
      </c>
      <c r="B399" s="2">
        <f t="shared" si="39"/>
      </c>
      <c r="C399" s="2">
        <f t="shared" si="36"/>
      </c>
      <c r="D399" s="2">
        <f t="shared" si="40"/>
      </c>
      <c r="E399" s="2">
        <f t="shared" si="37"/>
      </c>
      <c r="F399" s="2">
        <f t="shared" si="38"/>
      </c>
    </row>
    <row r="400" spans="1:6" ht="12.75">
      <c r="A400">
        <v>399</v>
      </c>
      <c r="B400" s="2">
        <f t="shared" si="39"/>
      </c>
      <c r="C400" s="2">
        <f t="shared" si="36"/>
      </c>
      <c r="D400" s="2">
        <f t="shared" si="40"/>
      </c>
      <c r="E400" s="2">
        <f t="shared" si="37"/>
      </c>
      <c r="F400" s="2">
        <f t="shared" si="38"/>
      </c>
    </row>
    <row r="401" spans="1:6" ht="12.75">
      <c r="A401">
        <v>400</v>
      </c>
      <c r="B401" s="2">
        <f t="shared" si="39"/>
      </c>
      <c r="C401" s="2">
        <f t="shared" si="36"/>
      </c>
      <c r="D401" s="2">
        <f t="shared" si="40"/>
      </c>
      <c r="E401" s="2">
        <f t="shared" si="37"/>
      </c>
      <c r="F401" s="2">
        <f t="shared" si="38"/>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K72"/>
  <sheetViews>
    <sheetView showGridLines="0" zoomScalePageLayoutView="0" workbookViewId="0" topLeftCell="A1">
      <selection activeCell="I3" sqref="I3"/>
    </sheetView>
  </sheetViews>
  <sheetFormatPr defaultColWidth="9.140625" defaultRowHeight="20.25" customHeight="1"/>
  <cols>
    <col min="1" max="1" width="6.28125" style="3" customWidth="1"/>
    <col min="2" max="2" width="4.140625" style="5" customWidth="1"/>
    <col min="3" max="3" width="1.7109375" style="5" customWidth="1"/>
    <col min="4" max="4" width="6.57421875" style="5" bestFit="1" customWidth="1"/>
    <col min="5" max="5" width="33.7109375" style="4" customWidth="1"/>
    <col min="6" max="6" width="4.00390625" style="13" bestFit="1" customWidth="1"/>
    <col min="7" max="7" width="6.421875" style="3" bestFit="1" customWidth="1"/>
    <col min="8" max="8" width="4.00390625" style="5" bestFit="1" customWidth="1"/>
    <col min="9" max="9" width="33.7109375" style="4" customWidth="1"/>
    <col min="10" max="10" width="30.7109375" style="4" hidden="1" customWidth="1"/>
    <col min="11" max="11" width="7.140625" style="4" bestFit="1" customWidth="1"/>
    <col min="12" max="14" width="8.8515625" style="0" customWidth="1"/>
    <col min="15" max="16384" width="9.140625" style="4" customWidth="1"/>
  </cols>
  <sheetData>
    <row r="1" spans="1:11" ht="20.25" customHeight="1">
      <c r="A1" s="24" t="s">
        <v>8</v>
      </c>
      <c r="B1" s="3">
        <v>1</v>
      </c>
      <c r="C1" s="3"/>
      <c r="E1" s="29" t="s">
        <v>49</v>
      </c>
      <c r="F1" s="29" t="s">
        <v>107</v>
      </c>
      <c r="I1" s="4" t="s">
        <v>41</v>
      </c>
      <c r="K1" s="37" t="s">
        <v>43</v>
      </c>
    </row>
    <row r="2" spans="1:3" ht="20.25" customHeight="1">
      <c r="A2" s="3">
        <v>1</v>
      </c>
      <c r="B2" s="6" t="str">
        <f>CONCATENATE(Ploegen!$C$1," ",$A$1," ",$B$1)</f>
        <v>LiSB Limb. Schoolschaak VO 2023 Ronde 1</v>
      </c>
      <c r="C2" s="6"/>
    </row>
    <row r="3" ht="20.25" customHeight="1">
      <c r="A3" s="3">
        <v>1</v>
      </c>
    </row>
    <row r="4" spans="1:10" ht="20.25" customHeight="1">
      <c r="A4" s="3">
        <f>$B$1*100+B4</f>
        <v>101</v>
      </c>
      <c r="B4" s="7">
        <f>IF($K$1="Afprinten",($A3-1)*Paringen!$I$4+$A2,($A2-1)*4+$A3)</f>
        <v>1</v>
      </c>
      <c r="C4" s="7"/>
      <c r="D4" s="7"/>
      <c r="E4" s="8" t="str">
        <f>VLOOKUP(VLOOKUP(A4,Paringen!B:F,4,FALSE),Ploegen,2,FALSE)</f>
        <v>Porta Mosana College</v>
      </c>
      <c r="G4" s="3" t="s">
        <v>6</v>
      </c>
      <c r="I4" s="8" t="str">
        <f>VLOOKUP(VLOOKUP(A4,Paringen!B:F,5,FALSE),Ploegen,2,FALSE)</f>
        <v>United World College Maastricht</v>
      </c>
      <c r="J4" s="8"/>
    </row>
    <row r="5" spans="3:11" ht="20.25" customHeight="1">
      <c r="C5" s="5">
        <v>1</v>
      </c>
      <c r="D5" s="5" t="s">
        <v>11</v>
      </c>
      <c r="E5" s="4" t="str">
        <f>VLOOKUP(VLOOKUP(A4,Paringen!B:F,4,FALSE),Ploegen,3,FALSE)</f>
        <v>Kshirsagar, Pranav</v>
      </c>
      <c r="F5" s="13">
        <v>1</v>
      </c>
      <c r="G5" s="3" t="s">
        <v>13</v>
      </c>
      <c r="H5" s="5">
        <f>IF(F5="","",1-F5)</f>
        <v>0</v>
      </c>
      <c r="I5" s="4" t="str">
        <f>VLOOKUP(VLOOKUP(A4,Paringen!B:F,5,FALSE),Ploegen,3,FALSE)</f>
        <v>McLaughlin, Iver</v>
      </c>
      <c r="J5" s="4">
        <f>H5</f>
        <v>0</v>
      </c>
      <c r="K5" s="5" t="s">
        <v>12</v>
      </c>
    </row>
    <row r="6" spans="3:11" ht="20.25" customHeight="1">
      <c r="C6" s="5">
        <v>2</v>
      </c>
      <c r="D6" s="5" t="s">
        <v>12</v>
      </c>
      <c r="E6" s="4" t="str">
        <f>VLOOKUP(VLOOKUP(A4,Paringen!B:F,4,FALSE),Ploegen,4,FALSE)</f>
        <v>Klinkenberg, Jelmar</v>
      </c>
      <c r="F6" s="13">
        <v>1</v>
      </c>
      <c r="G6" s="3" t="s">
        <v>13</v>
      </c>
      <c r="H6" s="5">
        <f>IF(F6="","",1-F6)</f>
        <v>0</v>
      </c>
      <c r="I6" s="4" t="str">
        <f>VLOOKUP(VLOOKUP(A4,Paringen!B:F,5,FALSE),Ploegen,4,FALSE)</f>
        <v>Shahi, Umang</v>
      </c>
      <c r="J6" s="4">
        <f>H6</f>
        <v>0</v>
      </c>
      <c r="K6" s="5" t="s">
        <v>11</v>
      </c>
    </row>
    <row r="7" spans="3:11" ht="20.25" customHeight="1">
      <c r="C7" s="5">
        <v>3</v>
      </c>
      <c r="D7" s="5" t="s">
        <v>11</v>
      </c>
      <c r="E7" s="4" t="str">
        <f>VLOOKUP(VLOOKUP(A4,Paringen!B:F,4,FALSE),Ploegen,5,FALSE)</f>
        <v>Cakmak, Metehan</v>
      </c>
      <c r="F7" s="13">
        <v>1</v>
      </c>
      <c r="G7" s="3" t="s">
        <v>13</v>
      </c>
      <c r="H7" s="5">
        <f>IF(F7="","",1-F7)</f>
        <v>0</v>
      </c>
      <c r="I7" s="4" t="str">
        <f>VLOOKUP(VLOOKUP(A4,Paringen!B:F,5,FALSE),Ploegen,5,FALSE)</f>
        <v>Shrivastava, Sayan</v>
      </c>
      <c r="J7" s="4">
        <f>H7</f>
        <v>0</v>
      </c>
      <c r="K7" s="5" t="s">
        <v>12</v>
      </c>
    </row>
    <row r="8" spans="3:11" ht="20.25" customHeight="1" thickBot="1">
      <c r="C8" s="5">
        <v>4</v>
      </c>
      <c r="D8" s="5" t="s">
        <v>12</v>
      </c>
      <c r="E8" s="4" t="str">
        <f>VLOOKUP(VLOOKUP(A4,Paringen!B:F,4,FALSE),Ploegen,6,FALSE)</f>
        <v>van Bokhoven, Juul</v>
      </c>
      <c r="F8" s="13">
        <v>1</v>
      </c>
      <c r="G8" s="3" t="s">
        <v>13</v>
      </c>
      <c r="H8" s="5">
        <f>IF(F8="","",1-F8)</f>
        <v>0</v>
      </c>
      <c r="I8" s="4" t="str">
        <f>VLOOKUP(VLOOKUP(A4,Paringen!B:F,5,FALSE),Ploegen,6,FALSE)</f>
        <v>UWCM - B4</v>
      </c>
      <c r="J8" s="4">
        <f>H8</f>
        <v>0</v>
      </c>
      <c r="K8" s="5" t="s">
        <v>11</v>
      </c>
    </row>
    <row r="9" spans="5:8" ht="20.25" customHeight="1" thickTop="1">
      <c r="E9" s="9" t="s">
        <v>14</v>
      </c>
      <c r="F9" s="38">
        <f>IF(OR(F5="",F6="",F7="",F8=""),"",SUM(F5:F8))</f>
        <v>4</v>
      </c>
      <c r="G9" s="39" t="s">
        <v>13</v>
      </c>
      <c r="H9" s="40">
        <f>IF(OR(H5="",H6="",H7="",H8=""),"",SUM(H5:H8))</f>
        <v>0</v>
      </c>
    </row>
    <row r="11" spans="1:3" ht="20.25" customHeight="1">
      <c r="A11" s="3">
        <v>1</v>
      </c>
      <c r="B11" s="6" t="str">
        <f>CONCATENATE(Ploegen!$C$1," ",$A$1," ",$B$1)</f>
        <v>LiSB Limb. Schoolschaak VO 2023 Ronde 1</v>
      </c>
      <c r="C11" s="6"/>
    </row>
    <row r="12" ht="20.25" customHeight="1">
      <c r="A12" s="3">
        <v>2</v>
      </c>
    </row>
    <row r="13" spans="1:10" ht="20.25" customHeight="1">
      <c r="A13" s="3">
        <f>$B$1*100+B13</f>
        <v>102</v>
      </c>
      <c r="B13" s="7">
        <f>IF($K$1="Afprinten",($A12-1)*Paringen!$I$4+$A11,($A11-1)*4+$A12)</f>
        <v>2</v>
      </c>
      <c r="C13" s="7"/>
      <c r="D13" s="7"/>
      <c r="E13" s="8" t="str">
        <f>VLOOKUP(VLOOKUP(A13,Paringen!B:F,4,FALSE),Ploegen,2,FALSE)</f>
        <v>Bernard Lievegoed College 1</v>
      </c>
      <c r="G13" s="3" t="s">
        <v>6</v>
      </c>
      <c r="I13" s="8" t="str">
        <f>VLOOKUP(VLOOKUP(A13,Paringen!B:F,5,FALSE),Ploegen,2,FALSE)</f>
        <v>Bernard Lievegoed College 2</v>
      </c>
      <c r="J13" s="8"/>
    </row>
    <row r="14" spans="3:11" ht="20.25" customHeight="1">
      <c r="C14" s="5">
        <v>1</v>
      </c>
      <c r="D14" s="5" t="s">
        <v>11</v>
      </c>
      <c r="E14" s="4" t="str">
        <f>VLOOKUP(VLOOKUP(A13,Paringen!B:F,4,FALSE),Ploegen,3,FALSE)</f>
        <v>Perez Przyk, Karol</v>
      </c>
      <c r="F14" s="13">
        <v>1</v>
      </c>
      <c r="G14" s="3" t="s">
        <v>13</v>
      </c>
      <c r="H14" s="5">
        <f>IF(F14="","",1-F14)</f>
        <v>0</v>
      </c>
      <c r="I14" s="4" t="str">
        <f>VLOOKUP(VLOOKUP(A13,Paringen!B:F,5,FALSE),Ploegen,3,FALSE)</f>
        <v>van Rijn, Luuk</v>
      </c>
      <c r="J14" s="4">
        <f>H14</f>
        <v>0</v>
      </c>
      <c r="K14" s="5" t="s">
        <v>12</v>
      </c>
    </row>
    <row r="15" spans="3:11" ht="20.25" customHeight="1">
      <c r="C15" s="5">
        <v>2</v>
      </c>
      <c r="D15" s="5" t="s">
        <v>12</v>
      </c>
      <c r="E15" s="4" t="str">
        <f>VLOOKUP(VLOOKUP(A13,Paringen!B:F,4,FALSE),Ploegen,4,FALSE)</f>
        <v>Peukens, James</v>
      </c>
      <c r="F15" s="25">
        <v>1</v>
      </c>
      <c r="G15" s="3" t="s">
        <v>13</v>
      </c>
      <c r="H15" s="5">
        <f>IF(F15="","",1-F15)</f>
        <v>0</v>
      </c>
      <c r="I15" s="4" t="str">
        <f>VLOOKUP(VLOOKUP(A13,Paringen!B:F,5,FALSE),Ploegen,4,FALSE)</f>
        <v>van Rijn, Ger</v>
      </c>
      <c r="J15" s="4">
        <f>H15</f>
        <v>0</v>
      </c>
      <c r="K15" s="5" t="s">
        <v>11</v>
      </c>
    </row>
    <row r="16" spans="3:11" ht="20.25" customHeight="1">
      <c r="C16" s="5">
        <v>3</v>
      </c>
      <c r="D16" s="5" t="s">
        <v>11</v>
      </c>
      <c r="E16" s="4" t="str">
        <f>VLOOKUP(VLOOKUP(A13,Paringen!B:F,4,FALSE),Ploegen,5,FALSE)</f>
        <v>Ruijpers, Lean</v>
      </c>
      <c r="F16" s="13">
        <v>0</v>
      </c>
      <c r="G16" s="3" t="s">
        <v>13</v>
      </c>
      <c r="H16" s="5">
        <f>IF(F16="","",1-F16)</f>
        <v>1</v>
      </c>
      <c r="I16" s="4" t="str">
        <f>VLOOKUP(VLOOKUP(A13,Paringen!B:F,5,FALSE),Ploegen,5,FALSE)</f>
        <v>Willemsen, Rafael</v>
      </c>
      <c r="J16" s="4">
        <f>H16</f>
        <v>1</v>
      </c>
      <c r="K16" s="5" t="s">
        <v>12</v>
      </c>
    </row>
    <row r="17" spans="3:11" ht="20.25" customHeight="1" thickBot="1">
      <c r="C17" s="5">
        <v>4</v>
      </c>
      <c r="D17" s="5" t="s">
        <v>12</v>
      </c>
      <c r="E17" s="4" t="str">
        <f>VLOOKUP(VLOOKUP(A13,Paringen!B:F,4,FALSE),Ploegen,6,FALSE)</f>
        <v>Mentink, Levi</v>
      </c>
      <c r="F17" s="13">
        <v>0</v>
      </c>
      <c r="G17" s="3" t="s">
        <v>13</v>
      </c>
      <c r="H17" s="5">
        <f>IF(F17="","",1-F17)</f>
        <v>1</v>
      </c>
      <c r="I17" s="4" t="str">
        <f>VLOOKUP(VLOOKUP(A13,Paringen!B:F,5,FALSE),Ploegen,6,FALSE)</f>
        <v>Eijkelenboom, Job</v>
      </c>
      <c r="J17" s="4">
        <f>H17</f>
        <v>1</v>
      </c>
      <c r="K17" s="5" t="s">
        <v>11</v>
      </c>
    </row>
    <row r="18" spans="5:8" ht="20.25" customHeight="1" thickTop="1">
      <c r="E18" s="9" t="s">
        <v>14</v>
      </c>
      <c r="F18" s="38">
        <f>IF(OR(F14="",F15="",F16="",F17=""),"",SUM(F14:F17))</f>
        <v>2</v>
      </c>
      <c r="G18" s="39" t="s">
        <v>13</v>
      </c>
      <c r="H18" s="40">
        <f>IF(OR(H14="",H15="",H16="",H17=""),"",SUM(H14:H17))</f>
        <v>2</v>
      </c>
    </row>
    <row r="20" spans="1:3" ht="20.25" customHeight="1">
      <c r="A20" s="3">
        <v>1</v>
      </c>
      <c r="B20" s="6" t="str">
        <f>CONCATENATE(Ploegen!$C$1," ",$A$1," ",$B$1)</f>
        <v>LiSB Limb. Schoolschaak VO 2023 Ronde 1</v>
      </c>
      <c r="C20" s="6"/>
    </row>
    <row r="21" ht="20.25" customHeight="1">
      <c r="A21" s="3">
        <v>3</v>
      </c>
    </row>
    <row r="22" spans="1:10" ht="20.25" customHeight="1">
      <c r="A22" s="3">
        <f>$B$1*100+B22</f>
        <v>103</v>
      </c>
      <c r="B22" s="7">
        <f>IF($K$1="Afprinten",($A21-1)*Paringen!$I$4+$A20,($A20-1)*4+$A21)</f>
        <v>3</v>
      </c>
      <c r="C22" s="7"/>
      <c r="D22" s="7"/>
      <c r="E22" s="8" t="e">
        <f>VLOOKUP(VLOOKUP(A22,Paringen!B:F,4,FALSE),Ploegen,2,FALSE)</f>
        <v>#N/A</v>
      </c>
      <c r="G22" s="3" t="s">
        <v>6</v>
      </c>
      <c r="I22" s="8" t="e">
        <f>VLOOKUP(VLOOKUP(A22,Paringen!B:F,5,FALSE),Ploegen,2,FALSE)</f>
        <v>#N/A</v>
      </c>
      <c r="J22" s="8"/>
    </row>
    <row r="23" spans="3:11" ht="20.25" customHeight="1">
      <c r="C23" s="5">
        <v>1</v>
      </c>
      <c r="D23" s="5" t="s">
        <v>11</v>
      </c>
      <c r="E23" s="4" t="e">
        <f>VLOOKUP(VLOOKUP(A22,Paringen!B:F,4,FALSE),Ploegen,3,FALSE)</f>
        <v>#N/A</v>
      </c>
      <c r="G23" s="3" t="s">
        <v>13</v>
      </c>
      <c r="H23" s="5">
        <f>IF(F23="","",1-F23)</f>
      </c>
      <c r="I23" s="4" t="e">
        <f>VLOOKUP(VLOOKUP(A22,Paringen!B:F,5,FALSE),Ploegen,3,FALSE)</f>
        <v>#N/A</v>
      </c>
      <c r="J23" s="4">
        <f>H23</f>
      </c>
      <c r="K23" s="5" t="s">
        <v>12</v>
      </c>
    </row>
    <row r="24" spans="3:11" ht="20.25" customHeight="1">
      <c r="C24" s="5">
        <v>2</v>
      </c>
      <c r="D24" s="5" t="s">
        <v>12</v>
      </c>
      <c r="E24" s="4" t="e">
        <f>VLOOKUP(VLOOKUP(A22,Paringen!B:F,4,FALSE),Ploegen,4,FALSE)</f>
        <v>#N/A</v>
      </c>
      <c r="G24" s="3" t="s">
        <v>13</v>
      </c>
      <c r="H24" s="5">
        <f>IF(F24="","",1-F24)</f>
      </c>
      <c r="I24" s="4" t="e">
        <f>VLOOKUP(VLOOKUP(A22,Paringen!B:F,5,FALSE),Ploegen,4,FALSE)</f>
        <v>#N/A</v>
      </c>
      <c r="J24" s="4">
        <f>H24</f>
      </c>
      <c r="K24" s="5" t="s">
        <v>11</v>
      </c>
    </row>
    <row r="25" spans="3:11" ht="20.25" customHeight="1">
      <c r="C25" s="5">
        <v>3</v>
      </c>
      <c r="D25" s="5" t="s">
        <v>11</v>
      </c>
      <c r="E25" s="4" t="e">
        <f>VLOOKUP(VLOOKUP(A22,Paringen!B:F,4,FALSE),Ploegen,5,FALSE)</f>
        <v>#N/A</v>
      </c>
      <c r="G25" s="3" t="s">
        <v>13</v>
      </c>
      <c r="H25" s="5">
        <f>IF(F25="","",1-F25)</f>
      </c>
      <c r="I25" s="4" t="e">
        <f>VLOOKUP(VLOOKUP(A22,Paringen!B:F,5,FALSE),Ploegen,5,FALSE)</f>
        <v>#N/A</v>
      </c>
      <c r="J25" s="4">
        <f>H25</f>
      </c>
      <c r="K25" s="5" t="s">
        <v>12</v>
      </c>
    </row>
    <row r="26" spans="3:11" ht="20.25" customHeight="1" thickBot="1">
      <c r="C26" s="5">
        <v>4</v>
      </c>
      <c r="D26" s="5" t="s">
        <v>12</v>
      </c>
      <c r="E26" s="4" t="e">
        <f>VLOOKUP(VLOOKUP(A22,Paringen!B:F,4,FALSE),Ploegen,6,FALSE)</f>
        <v>#N/A</v>
      </c>
      <c r="G26" s="3" t="s">
        <v>13</v>
      </c>
      <c r="H26" s="5">
        <f>IF(F26="","",1-F26)</f>
      </c>
      <c r="I26" s="4" t="e">
        <f>VLOOKUP(VLOOKUP(A22,Paringen!B:F,5,FALSE),Ploegen,6,FALSE)</f>
        <v>#N/A</v>
      </c>
      <c r="J26" s="4">
        <f>H26</f>
      </c>
      <c r="K26" s="5" t="s">
        <v>11</v>
      </c>
    </row>
    <row r="27" spans="5:8" ht="20.25" customHeight="1" thickTop="1">
      <c r="E27" s="9" t="s">
        <v>14</v>
      </c>
      <c r="F27" s="38">
        <f>IF(OR(F23="",F24="",F25="",F26=""),"",SUM(F23:F26))</f>
      </c>
      <c r="G27" s="39" t="s">
        <v>13</v>
      </c>
      <c r="H27" s="40">
        <f>IF(OR(H23="",H24="",H25="",H26=""),"",SUM(H23:H26))</f>
      </c>
    </row>
    <row r="29" spans="1:3" ht="20.25" customHeight="1">
      <c r="A29" s="3">
        <v>1</v>
      </c>
      <c r="B29" s="6" t="str">
        <f>CONCATENATE(Ploegen!$C$1," ",$A$1," ",$B$1)</f>
        <v>LiSB Limb. Schoolschaak VO 2023 Ronde 1</v>
      </c>
      <c r="C29" s="6"/>
    </row>
    <row r="30" ht="20.25" customHeight="1">
      <c r="A30" s="3">
        <v>4</v>
      </c>
    </row>
    <row r="31" spans="1:10" ht="20.25" customHeight="1">
      <c r="A31" s="3">
        <f>$B$1*100+B31</f>
        <v>104</v>
      </c>
      <c r="B31" s="7">
        <f>IF($K$1="Afprinten",($A30-1)*Paringen!$I$4+$A29,($A29-1)*4+$A30)</f>
        <v>4</v>
      </c>
      <c r="C31" s="7"/>
      <c r="D31" s="7"/>
      <c r="E31" s="8" t="e">
        <f>VLOOKUP(VLOOKUP(A31,Paringen!B:F,4,FALSE),Ploegen,2,FALSE)</f>
        <v>#N/A</v>
      </c>
      <c r="G31" s="3" t="s">
        <v>6</v>
      </c>
      <c r="I31" s="8" t="e">
        <f>VLOOKUP(VLOOKUP(A31,Paringen!B:F,5,FALSE),Ploegen,2,FALSE)</f>
        <v>#N/A</v>
      </c>
      <c r="J31" s="8"/>
    </row>
    <row r="32" spans="3:11" ht="20.25" customHeight="1">
      <c r="C32" s="5">
        <v>1</v>
      </c>
      <c r="D32" s="5" t="s">
        <v>11</v>
      </c>
      <c r="E32" s="4" t="e">
        <f>VLOOKUP(VLOOKUP(A31,Paringen!B:F,4,FALSE),Ploegen,3,FALSE)</f>
        <v>#N/A</v>
      </c>
      <c r="G32" s="3" t="s">
        <v>13</v>
      </c>
      <c r="H32" s="5">
        <f>IF(F32="","",1-F32)</f>
      </c>
      <c r="I32" s="4" t="e">
        <f>VLOOKUP(VLOOKUP(A31,Paringen!B:F,5,FALSE),Ploegen,3,FALSE)</f>
        <v>#N/A</v>
      </c>
      <c r="J32" s="4">
        <f>H32</f>
      </c>
      <c r="K32" s="5" t="s">
        <v>12</v>
      </c>
    </row>
    <row r="33" spans="3:11" ht="20.25" customHeight="1">
      <c r="C33" s="5">
        <v>2</v>
      </c>
      <c r="D33" s="5" t="s">
        <v>12</v>
      </c>
      <c r="E33" s="4" t="e">
        <f>VLOOKUP(VLOOKUP(A31,Paringen!B:F,4,FALSE),Ploegen,4,FALSE)</f>
        <v>#N/A</v>
      </c>
      <c r="G33" s="3" t="s">
        <v>13</v>
      </c>
      <c r="H33" s="5">
        <f>IF(F33="","",1-F33)</f>
      </c>
      <c r="I33" s="4" t="e">
        <f>VLOOKUP(VLOOKUP(A31,Paringen!B:F,5,FALSE),Ploegen,4,FALSE)</f>
        <v>#N/A</v>
      </c>
      <c r="J33" s="4">
        <f>H33</f>
      </c>
      <c r="K33" s="5" t="s">
        <v>11</v>
      </c>
    </row>
    <row r="34" spans="3:11" ht="20.25" customHeight="1">
      <c r="C34" s="5">
        <v>3</v>
      </c>
      <c r="D34" s="5" t="s">
        <v>11</v>
      </c>
      <c r="E34" s="4" t="e">
        <f>VLOOKUP(VLOOKUP(A31,Paringen!B:F,4,FALSE),Ploegen,5,FALSE)</f>
        <v>#N/A</v>
      </c>
      <c r="G34" s="3" t="s">
        <v>13</v>
      </c>
      <c r="H34" s="5">
        <f>IF(F34="","",1-F34)</f>
      </c>
      <c r="I34" s="4" t="e">
        <f>VLOOKUP(VLOOKUP(A31,Paringen!B:F,5,FALSE),Ploegen,5,FALSE)</f>
        <v>#N/A</v>
      </c>
      <c r="J34" s="4">
        <f>H34</f>
      </c>
      <c r="K34" s="5" t="s">
        <v>12</v>
      </c>
    </row>
    <row r="35" spans="3:11" ht="20.25" customHeight="1" thickBot="1">
      <c r="C35" s="5">
        <v>4</v>
      </c>
      <c r="D35" s="5" t="s">
        <v>12</v>
      </c>
      <c r="E35" s="4" t="e">
        <f>VLOOKUP(VLOOKUP(A31,Paringen!B:F,4,FALSE),Ploegen,6,FALSE)</f>
        <v>#N/A</v>
      </c>
      <c r="G35" s="3" t="s">
        <v>13</v>
      </c>
      <c r="H35" s="5">
        <f>IF(F35="","",1-F35)</f>
      </c>
      <c r="I35" s="4" t="e">
        <f>VLOOKUP(VLOOKUP(A31,Paringen!B:F,5,FALSE),Ploegen,6,FALSE)</f>
        <v>#N/A</v>
      </c>
      <c r="J35" s="4">
        <f>H35</f>
      </c>
      <c r="K35" s="5" t="s">
        <v>11</v>
      </c>
    </row>
    <row r="36" spans="5:8" ht="20.25" customHeight="1" thickTop="1">
      <c r="E36" s="9" t="s">
        <v>14</v>
      </c>
      <c r="F36" s="38">
        <f>IF(OR(F32="",F33="",F34="",F35=""),"",SUM(F32:F35))</f>
      </c>
      <c r="G36" s="39" t="s">
        <v>13</v>
      </c>
      <c r="H36" s="40">
        <f>IF(OR(H32="",H33="",H34="",H35=""),"",SUM(H32:H35))</f>
      </c>
    </row>
    <row r="38" spans="1:3" ht="20.25" customHeight="1">
      <c r="A38" s="3">
        <v>2</v>
      </c>
      <c r="B38" s="6" t="str">
        <f>CONCATENATE(Ploegen!$C$1," ",$A$1," ",$B$1)</f>
        <v>LiSB Limb. Schoolschaak VO 2023 Ronde 1</v>
      </c>
      <c r="C38" s="6"/>
    </row>
    <row r="39" ht="20.25" customHeight="1">
      <c r="A39" s="3">
        <v>1</v>
      </c>
    </row>
    <row r="40" spans="1:10" ht="20.25" customHeight="1">
      <c r="A40" s="3">
        <f>$B$1*100+B40</f>
        <v>105</v>
      </c>
      <c r="B40" s="7">
        <f>IF($K$1="Afprinten",($A39-1)*Paringen!$I$4+$A38,($A38-1)*4+$A39)</f>
        <v>5</v>
      </c>
      <c r="C40" s="7"/>
      <c r="D40" s="7"/>
      <c r="E40" s="8" t="e">
        <f>VLOOKUP(VLOOKUP(A40,Paringen!B:F,4,FALSE),Ploegen,2,FALSE)</f>
        <v>#N/A</v>
      </c>
      <c r="G40" s="3" t="s">
        <v>6</v>
      </c>
      <c r="I40" s="8" t="e">
        <f>VLOOKUP(VLOOKUP(A40,Paringen!B:F,5,FALSE),Ploegen,2,FALSE)</f>
        <v>#N/A</v>
      </c>
      <c r="J40" s="8"/>
    </row>
    <row r="41" spans="3:11" ht="20.25" customHeight="1">
      <c r="C41" s="5">
        <v>1</v>
      </c>
      <c r="D41" s="5" t="s">
        <v>11</v>
      </c>
      <c r="E41" s="4" t="e">
        <f>VLOOKUP(VLOOKUP(A40,Paringen!B:F,4,FALSE),Ploegen,3,FALSE)</f>
        <v>#N/A</v>
      </c>
      <c r="G41" s="3" t="s">
        <v>13</v>
      </c>
      <c r="H41" s="5">
        <f>IF(F41="","",1-F41)</f>
      </c>
      <c r="I41" s="4" t="e">
        <f>VLOOKUP(VLOOKUP(A40,Paringen!B:F,5,FALSE),Ploegen,3,FALSE)</f>
        <v>#N/A</v>
      </c>
      <c r="J41" s="4">
        <f>H41</f>
      </c>
      <c r="K41" s="5" t="s">
        <v>12</v>
      </c>
    </row>
    <row r="42" spans="3:11" ht="20.25" customHeight="1">
      <c r="C42" s="5">
        <v>2</v>
      </c>
      <c r="D42" s="5" t="s">
        <v>12</v>
      </c>
      <c r="E42" s="4" t="e">
        <f>VLOOKUP(VLOOKUP(A40,Paringen!B:F,4,FALSE),Ploegen,4,FALSE)</f>
        <v>#N/A</v>
      </c>
      <c r="G42" s="3" t="s">
        <v>13</v>
      </c>
      <c r="H42" s="5">
        <f>IF(F42="","",1-F42)</f>
      </c>
      <c r="I42" s="4" t="e">
        <f>VLOOKUP(VLOOKUP(A40,Paringen!B:F,5,FALSE),Ploegen,4,FALSE)</f>
        <v>#N/A</v>
      </c>
      <c r="J42" s="4">
        <f>H42</f>
      </c>
      <c r="K42" s="5" t="s">
        <v>11</v>
      </c>
    </row>
    <row r="43" spans="3:11" ht="20.25" customHeight="1">
      <c r="C43" s="5">
        <v>3</v>
      </c>
      <c r="D43" s="5" t="s">
        <v>11</v>
      </c>
      <c r="E43" s="4" t="e">
        <f>VLOOKUP(VLOOKUP(A40,Paringen!B:F,4,FALSE),Ploegen,5,FALSE)</f>
        <v>#N/A</v>
      </c>
      <c r="G43" s="3" t="s">
        <v>13</v>
      </c>
      <c r="H43" s="5">
        <f>IF(F43="","",1-F43)</f>
      </c>
      <c r="I43" s="4" t="e">
        <f>VLOOKUP(VLOOKUP(A40,Paringen!B:F,5,FALSE),Ploegen,5,FALSE)</f>
        <v>#N/A</v>
      </c>
      <c r="J43" s="4">
        <f>H43</f>
      </c>
      <c r="K43" s="5" t="s">
        <v>12</v>
      </c>
    </row>
    <row r="44" spans="3:11" ht="20.25" customHeight="1" thickBot="1">
      <c r="C44" s="5">
        <v>4</v>
      </c>
      <c r="D44" s="5" t="s">
        <v>12</v>
      </c>
      <c r="E44" s="4" t="e">
        <f>VLOOKUP(VLOOKUP(A40,Paringen!B:F,4,FALSE),Ploegen,6,FALSE)</f>
        <v>#N/A</v>
      </c>
      <c r="G44" s="3" t="s">
        <v>13</v>
      </c>
      <c r="H44" s="5">
        <f>IF(F44="","",1-F44)</f>
      </c>
      <c r="I44" s="4" t="e">
        <f>VLOOKUP(VLOOKUP(A40,Paringen!B:F,5,FALSE),Ploegen,6,FALSE)</f>
        <v>#N/A</v>
      </c>
      <c r="J44" s="4">
        <f>H44</f>
      </c>
      <c r="K44" s="5" t="s">
        <v>11</v>
      </c>
    </row>
    <row r="45" spans="5:8" ht="20.25" customHeight="1" thickTop="1">
      <c r="E45" s="9" t="s">
        <v>14</v>
      </c>
      <c r="F45" s="38">
        <f>IF(OR(F41="",F42="",F43="",F44=""),"",SUM(F41:F44))</f>
      </c>
      <c r="G45" s="39" t="s">
        <v>13</v>
      </c>
      <c r="H45" s="40">
        <f>IF(OR(H41="",H42="",H43="",H44=""),"",SUM(H41:H44))</f>
      </c>
    </row>
    <row r="47" spans="1:3" ht="20.25" customHeight="1">
      <c r="A47" s="3">
        <v>2</v>
      </c>
      <c r="B47" s="6" t="str">
        <f>CONCATENATE(Ploegen!$C$1," ",$A$1," ",$B$1)</f>
        <v>LiSB Limb. Schoolschaak VO 2023 Ronde 1</v>
      </c>
      <c r="C47" s="6"/>
    </row>
    <row r="48" ht="20.25" customHeight="1">
      <c r="A48" s="3">
        <v>2</v>
      </c>
    </row>
    <row r="49" spans="1:10" ht="20.25" customHeight="1">
      <c r="A49" s="3">
        <f>$B$1*100+B49</f>
        <v>106</v>
      </c>
      <c r="B49" s="7">
        <f>IF($K$1="Afprinten",($A48-1)*Paringen!$I$4+$A47,($A47-1)*4+$A48)</f>
        <v>6</v>
      </c>
      <c r="C49" s="7"/>
      <c r="D49" s="7"/>
      <c r="E49" s="8" t="e">
        <f>VLOOKUP(VLOOKUP(A49,Paringen!B:F,4,FALSE),Ploegen,2,FALSE)</f>
        <v>#N/A</v>
      </c>
      <c r="G49" s="3" t="s">
        <v>6</v>
      </c>
      <c r="I49" s="8" t="e">
        <f>VLOOKUP(VLOOKUP(A49,Paringen!B:F,5,FALSE),Ploegen,2,FALSE)</f>
        <v>#N/A</v>
      </c>
      <c r="J49" s="8"/>
    </row>
    <row r="50" spans="3:11" ht="20.25" customHeight="1">
      <c r="C50" s="5">
        <v>1</v>
      </c>
      <c r="D50" s="5" t="s">
        <v>11</v>
      </c>
      <c r="E50" s="4" t="e">
        <f>VLOOKUP(VLOOKUP(A49,Paringen!B:F,4,FALSE),Ploegen,3,FALSE)</f>
        <v>#N/A</v>
      </c>
      <c r="G50" s="3" t="s">
        <v>13</v>
      </c>
      <c r="H50" s="5">
        <f>IF(F50="","",1-F50)</f>
      </c>
      <c r="I50" s="4" t="e">
        <f>VLOOKUP(VLOOKUP(A49,Paringen!B:F,5,FALSE),Ploegen,3,FALSE)</f>
        <v>#N/A</v>
      </c>
      <c r="J50" s="4">
        <f>H50</f>
      </c>
      <c r="K50" s="5" t="s">
        <v>12</v>
      </c>
    </row>
    <row r="51" spans="3:11" ht="20.25" customHeight="1">
      <c r="C51" s="5">
        <v>2</v>
      </c>
      <c r="D51" s="5" t="s">
        <v>12</v>
      </c>
      <c r="E51" s="4" t="e">
        <f>VLOOKUP(VLOOKUP(A49,Paringen!B:F,4,FALSE),Ploegen,4,FALSE)</f>
        <v>#N/A</v>
      </c>
      <c r="G51" s="3" t="s">
        <v>13</v>
      </c>
      <c r="H51" s="5">
        <f>IF(F51="","",1-F51)</f>
      </c>
      <c r="I51" s="4" t="e">
        <f>VLOOKUP(VLOOKUP(A49,Paringen!B:F,5,FALSE),Ploegen,4,FALSE)</f>
        <v>#N/A</v>
      </c>
      <c r="J51" s="4">
        <f>H51</f>
      </c>
      <c r="K51" s="5" t="s">
        <v>11</v>
      </c>
    </row>
    <row r="52" spans="3:11" ht="20.25" customHeight="1">
      <c r="C52" s="5">
        <v>3</v>
      </c>
      <c r="D52" s="5" t="s">
        <v>11</v>
      </c>
      <c r="E52" s="4" t="e">
        <f>VLOOKUP(VLOOKUP(A49,Paringen!B:F,4,FALSE),Ploegen,5,FALSE)</f>
        <v>#N/A</v>
      </c>
      <c r="G52" s="3" t="s">
        <v>13</v>
      </c>
      <c r="H52" s="5">
        <f>IF(F52="","",1-F52)</f>
      </c>
      <c r="I52" s="4" t="e">
        <f>VLOOKUP(VLOOKUP(A49,Paringen!B:F,5,FALSE),Ploegen,5,FALSE)</f>
        <v>#N/A</v>
      </c>
      <c r="J52" s="4">
        <f>H52</f>
      </c>
      <c r="K52" s="5" t="s">
        <v>12</v>
      </c>
    </row>
    <row r="53" spans="3:11" ht="20.25" customHeight="1" thickBot="1">
      <c r="C53" s="5">
        <v>4</v>
      </c>
      <c r="D53" s="5" t="s">
        <v>12</v>
      </c>
      <c r="E53" s="4" t="e">
        <f>VLOOKUP(VLOOKUP(A49,Paringen!B:F,4,FALSE),Ploegen,6,FALSE)</f>
        <v>#N/A</v>
      </c>
      <c r="G53" s="3" t="s">
        <v>13</v>
      </c>
      <c r="H53" s="5">
        <f>IF(F53="","",1-F53)</f>
      </c>
      <c r="I53" s="4" t="e">
        <f>VLOOKUP(VLOOKUP(A49,Paringen!B:F,5,FALSE),Ploegen,6,FALSE)</f>
        <v>#N/A</v>
      </c>
      <c r="J53" s="4">
        <f>H53</f>
      </c>
      <c r="K53" s="5" t="s">
        <v>11</v>
      </c>
    </row>
    <row r="54" spans="5:8" ht="20.25" customHeight="1" thickTop="1">
      <c r="E54" s="9" t="s">
        <v>14</v>
      </c>
      <c r="F54" s="38">
        <f>IF(OR(F50="",F51="",F52="",F53=""),"",SUM(F50:F53))</f>
      </c>
      <c r="G54" s="39" t="s">
        <v>13</v>
      </c>
      <c r="H54" s="40">
        <f>IF(OR(H50="",H51="",H52="",H53=""),"",SUM(H50:H53))</f>
      </c>
    </row>
    <row r="56" spans="1:3" ht="20.25" customHeight="1">
      <c r="A56" s="3">
        <v>2</v>
      </c>
      <c r="B56" s="6" t="str">
        <f>CONCATENATE(Ploegen!$C$1," ",$A$1," ",$B$1)</f>
        <v>LiSB Limb. Schoolschaak VO 2023 Ronde 1</v>
      </c>
      <c r="C56" s="6"/>
    </row>
    <row r="57" ht="20.25" customHeight="1">
      <c r="A57" s="3">
        <v>3</v>
      </c>
    </row>
    <row r="58" spans="1:10" ht="20.25" customHeight="1">
      <c r="A58" s="3">
        <f>$B$1*100+B58</f>
        <v>107</v>
      </c>
      <c r="B58" s="7">
        <f>IF($K$1="Afprinten",($A57-1)*Paringen!$I$4+$A56,($A56-1)*4+$A57)</f>
        <v>7</v>
      </c>
      <c r="C58" s="7"/>
      <c r="D58" s="7"/>
      <c r="E58" s="8" t="e">
        <f>VLOOKUP(VLOOKUP(A58,Paringen!B:F,4,FALSE),Ploegen,2,FALSE)</f>
        <v>#N/A</v>
      </c>
      <c r="G58" s="3" t="s">
        <v>6</v>
      </c>
      <c r="I58" s="8" t="e">
        <f>VLOOKUP(VLOOKUP(A58,Paringen!B:F,5,FALSE),Ploegen,2,FALSE)</f>
        <v>#N/A</v>
      </c>
      <c r="J58" s="8"/>
    </row>
    <row r="59" spans="3:11" ht="20.25" customHeight="1">
      <c r="C59" s="5">
        <v>1</v>
      </c>
      <c r="D59" s="5" t="s">
        <v>11</v>
      </c>
      <c r="E59" s="4" t="e">
        <f>VLOOKUP(VLOOKUP(A58,Paringen!B:F,4,FALSE),Ploegen,3,FALSE)</f>
        <v>#N/A</v>
      </c>
      <c r="G59" s="3" t="s">
        <v>13</v>
      </c>
      <c r="H59" s="5">
        <f>IF(F59="","",1-F59)</f>
      </c>
      <c r="I59" s="4" t="e">
        <f>VLOOKUP(VLOOKUP(A58,Paringen!B:F,5,FALSE),Ploegen,3,FALSE)</f>
        <v>#N/A</v>
      </c>
      <c r="J59" s="4">
        <f>H59</f>
      </c>
      <c r="K59" s="5" t="s">
        <v>12</v>
      </c>
    </row>
    <row r="60" spans="3:11" ht="20.25" customHeight="1">
      <c r="C60" s="5">
        <v>2</v>
      </c>
      <c r="D60" s="5" t="s">
        <v>12</v>
      </c>
      <c r="E60" s="4" t="e">
        <f>VLOOKUP(VLOOKUP(A58,Paringen!B:F,4,FALSE),Ploegen,4,FALSE)</f>
        <v>#N/A</v>
      </c>
      <c r="G60" s="3" t="s">
        <v>13</v>
      </c>
      <c r="H60" s="5">
        <f>IF(F60="","",1-F60)</f>
      </c>
      <c r="I60" s="4" t="e">
        <f>VLOOKUP(VLOOKUP(A58,Paringen!B:F,5,FALSE),Ploegen,4,FALSE)</f>
        <v>#N/A</v>
      </c>
      <c r="J60" s="4">
        <f>H60</f>
      </c>
      <c r="K60" s="5" t="s">
        <v>11</v>
      </c>
    </row>
    <row r="61" spans="3:11" ht="20.25" customHeight="1">
      <c r="C61" s="5">
        <v>3</v>
      </c>
      <c r="D61" s="5" t="s">
        <v>11</v>
      </c>
      <c r="E61" s="4" t="e">
        <f>VLOOKUP(VLOOKUP(A58,Paringen!B:F,4,FALSE),Ploegen,5,FALSE)</f>
        <v>#N/A</v>
      </c>
      <c r="G61" s="3" t="s">
        <v>13</v>
      </c>
      <c r="H61" s="5">
        <f>IF(F61="","",1-F61)</f>
      </c>
      <c r="I61" s="4" t="e">
        <f>VLOOKUP(VLOOKUP(A58,Paringen!B:F,5,FALSE),Ploegen,5,FALSE)</f>
        <v>#N/A</v>
      </c>
      <c r="J61" s="4">
        <f>H61</f>
      </c>
      <c r="K61" s="5" t="s">
        <v>12</v>
      </c>
    </row>
    <row r="62" spans="3:11" ht="20.25" customHeight="1" thickBot="1">
      <c r="C62" s="5">
        <v>4</v>
      </c>
      <c r="D62" s="5" t="s">
        <v>12</v>
      </c>
      <c r="E62" s="4" t="e">
        <f>VLOOKUP(VLOOKUP(A58,Paringen!B:F,4,FALSE),Ploegen,6,FALSE)</f>
        <v>#N/A</v>
      </c>
      <c r="G62" s="3" t="s">
        <v>13</v>
      </c>
      <c r="H62" s="5">
        <f>IF(F62="","",1-F62)</f>
      </c>
      <c r="I62" s="4" t="e">
        <f>VLOOKUP(VLOOKUP(A58,Paringen!B:F,5,FALSE),Ploegen,6,FALSE)</f>
        <v>#N/A</v>
      </c>
      <c r="J62" s="4">
        <f>H62</f>
      </c>
      <c r="K62" s="5" t="s">
        <v>11</v>
      </c>
    </row>
    <row r="63" spans="5:8" ht="20.25" customHeight="1" thickTop="1">
      <c r="E63" s="9" t="s">
        <v>14</v>
      </c>
      <c r="F63" s="38">
        <f>IF(OR(F59="",F60="",F61="",F62=""),"",SUM(F59:F62))</f>
      </c>
      <c r="G63" s="39" t="s">
        <v>13</v>
      </c>
      <c r="H63" s="40">
        <f>IF(OR(H59="",H60="",H61="",H62=""),"",SUM(H59:H62))</f>
      </c>
    </row>
    <row r="65" spans="1:3" ht="20.25" customHeight="1">
      <c r="A65" s="3">
        <v>2</v>
      </c>
      <c r="B65" s="6" t="str">
        <f>CONCATENATE(Ploegen!$C$1," ",$A$1," ",$B$1)</f>
        <v>LiSB Limb. Schoolschaak VO 2023 Ronde 1</v>
      </c>
      <c r="C65" s="6"/>
    </row>
    <row r="66" ht="20.25" customHeight="1">
      <c r="A66" s="3">
        <v>4</v>
      </c>
    </row>
    <row r="67" spans="1:10" ht="20.25" customHeight="1">
      <c r="A67" s="3">
        <f>$B$1*100+B67</f>
        <v>108</v>
      </c>
      <c r="B67" s="7">
        <f>IF($K$1="Afprinten",($A66-1)*Paringen!$I$4+$A65,($A65-1)*4+$A66)</f>
        <v>8</v>
      </c>
      <c r="C67" s="7"/>
      <c r="D67" s="7"/>
      <c r="E67" s="8" t="e">
        <f>VLOOKUP(VLOOKUP(A67,Paringen!B:F,4,FALSE),Ploegen,2,FALSE)</f>
        <v>#N/A</v>
      </c>
      <c r="G67" s="3" t="s">
        <v>6</v>
      </c>
      <c r="I67" s="8" t="e">
        <f>VLOOKUP(VLOOKUP(A67,Paringen!B:F,5,FALSE),Ploegen,2,FALSE)</f>
        <v>#N/A</v>
      </c>
      <c r="J67" s="8"/>
    </row>
    <row r="68" spans="3:11" ht="20.25" customHeight="1">
      <c r="C68" s="5">
        <v>1</v>
      </c>
      <c r="D68" s="5" t="s">
        <v>11</v>
      </c>
      <c r="E68" s="4" t="e">
        <f>VLOOKUP(VLOOKUP(A67,Paringen!B:F,4,FALSE),Ploegen,3,FALSE)</f>
        <v>#N/A</v>
      </c>
      <c r="G68" s="3" t="s">
        <v>13</v>
      </c>
      <c r="H68" s="5">
        <f>IF(F68="","",1-F68)</f>
      </c>
      <c r="I68" s="4" t="e">
        <f>VLOOKUP(VLOOKUP(A67,Paringen!B:F,5,FALSE),Ploegen,3,FALSE)</f>
        <v>#N/A</v>
      </c>
      <c r="J68" s="4">
        <f>H68</f>
      </c>
      <c r="K68" s="5" t="s">
        <v>12</v>
      </c>
    </row>
    <row r="69" spans="3:11" ht="20.25" customHeight="1">
      <c r="C69" s="5">
        <v>2</v>
      </c>
      <c r="D69" s="5" t="s">
        <v>12</v>
      </c>
      <c r="E69" s="4" t="e">
        <f>VLOOKUP(VLOOKUP(A67,Paringen!B:F,4,FALSE),Ploegen,4,FALSE)</f>
        <v>#N/A</v>
      </c>
      <c r="G69" s="3" t="s">
        <v>13</v>
      </c>
      <c r="H69" s="5">
        <f>IF(F69="","",1-F69)</f>
      </c>
      <c r="I69" s="4" t="e">
        <f>VLOOKUP(VLOOKUP(A67,Paringen!B:F,5,FALSE),Ploegen,4,FALSE)</f>
        <v>#N/A</v>
      </c>
      <c r="J69" s="4">
        <f>H69</f>
      </c>
      <c r="K69" s="5" t="s">
        <v>11</v>
      </c>
    </row>
    <row r="70" spans="3:11" ht="20.25" customHeight="1">
      <c r="C70" s="5">
        <v>3</v>
      </c>
      <c r="D70" s="5" t="s">
        <v>11</v>
      </c>
      <c r="E70" s="4" t="e">
        <f>VLOOKUP(VLOOKUP(A67,Paringen!B:F,4,FALSE),Ploegen,5,FALSE)</f>
        <v>#N/A</v>
      </c>
      <c r="G70" s="3" t="s">
        <v>13</v>
      </c>
      <c r="H70" s="5">
        <f>IF(F70="","",1-F70)</f>
      </c>
      <c r="I70" s="4" t="e">
        <f>VLOOKUP(VLOOKUP(A67,Paringen!B:F,5,FALSE),Ploegen,5,FALSE)</f>
        <v>#N/A</v>
      </c>
      <c r="J70" s="4">
        <f>H70</f>
      </c>
      <c r="K70" s="5" t="s">
        <v>12</v>
      </c>
    </row>
    <row r="71" spans="3:11" ht="20.25" customHeight="1" thickBot="1">
      <c r="C71" s="5">
        <v>4</v>
      </c>
      <c r="D71" s="5" t="s">
        <v>12</v>
      </c>
      <c r="E71" s="4" t="e">
        <f>VLOOKUP(VLOOKUP(A67,Paringen!B:F,4,FALSE),Ploegen,6,FALSE)</f>
        <v>#N/A</v>
      </c>
      <c r="G71" s="3" t="s">
        <v>13</v>
      </c>
      <c r="H71" s="5">
        <f>IF(F71="","",1-F71)</f>
      </c>
      <c r="I71" s="4" t="e">
        <f>VLOOKUP(VLOOKUP(A67,Paringen!B:F,5,FALSE),Ploegen,6,FALSE)</f>
        <v>#N/A</v>
      </c>
      <c r="J71" s="4">
        <f>H71</f>
      </c>
      <c r="K71" s="5" t="s">
        <v>11</v>
      </c>
    </row>
    <row r="72" spans="5:8" ht="20.25" customHeight="1" thickTop="1">
      <c r="E72" s="9" t="s">
        <v>14</v>
      </c>
      <c r="F72" s="38">
        <f>IF(OR(F68="",F69="",F70="",F71=""),"",SUM(F68:F71))</f>
      </c>
      <c r="G72" s="39" t="s">
        <v>13</v>
      </c>
      <c r="H72" s="40">
        <f>IF(OR(H68="",H69="",H70="",H71=""),"",SUM(H68:H71))</f>
      </c>
    </row>
  </sheetData>
  <sheetProtection/>
  <printOptions horizontalCentered="1"/>
  <pageMargins left="0.41" right="0.41" top="0.7874015748031497" bottom="0.7874015748031497" header="0.4" footer="0.4"/>
  <pageSetup horizontalDpi="300" verticalDpi="300" orientation="portrait" paperSize="9" scale="94" r:id="rId1"/>
  <rowBreaks count="1" manualBreakCount="1">
    <brk id="37" min="1" max="10" man="1"/>
  </rowBreaks>
</worksheet>
</file>

<file path=xl/worksheets/sheet7.xml><?xml version="1.0" encoding="utf-8"?>
<worksheet xmlns="http://schemas.openxmlformats.org/spreadsheetml/2006/main" xmlns:r="http://schemas.openxmlformats.org/officeDocument/2006/relationships">
  <dimension ref="A1:K72"/>
  <sheetViews>
    <sheetView showGridLines="0" zoomScalePageLayoutView="0" workbookViewId="0" topLeftCell="A6">
      <selection activeCell="F20" sqref="F20"/>
    </sheetView>
  </sheetViews>
  <sheetFormatPr defaultColWidth="9.140625" defaultRowHeight="20.25" customHeight="1"/>
  <cols>
    <col min="1" max="1" width="6.28125" style="3" customWidth="1"/>
    <col min="2" max="2" width="4.140625" style="5" customWidth="1"/>
    <col min="3" max="3" width="1.7109375" style="5" customWidth="1"/>
    <col min="4" max="4" width="6.57421875" style="5" bestFit="1" customWidth="1"/>
    <col min="5" max="5" width="33.7109375" style="4" customWidth="1"/>
    <col min="6" max="6" width="5.28125" style="13" bestFit="1" customWidth="1"/>
    <col min="7" max="7" width="6.421875" style="3" bestFit="1" customWidth="1"/>
    <col min="8" max="8" width="4.00390625" style="5" bestFit="1" customWidth="1"/>
    <col min="9" max="9" width="32.57421875" style="4" customWidth="1"/>
    <col min="10" max="10" width="30.7109375" style="4" hidden="1" customWidth="1"/>
    <col min="11" max="11" width="7.140625" style="4" bestFit="1" customWidth="1"/>
    <col min="12" max="14" width="8.8515625" style="0" customWidth="1"/>
    <col min="15" max="16384" width="9.140625" style="4" customWidth="1"/>
  </cols>
  <sheetData>
    <row r="1" spans="1:11" ht="20.25" customHeight="1">
      <c r="A1" s="24" t="s">
        <v>8</v>
      </c>
      <c r="B1" s="3">
        <v>2</v>
      </c>
      <c r="C1" s="3"/>
      <c r="E1" s="29" t="s">
        <v>49</v>
      </c>
      <c r="F1" s="29" t="s">
        <v>107</v>
      </c>
      <c r="I1" s="4" t="s">
        <v>41</v>
      </c>
      <c r="K1" s="37" t="s">
        <v>43</v>
      </c>
    </row>
    <row r="2" spans="1:3" ht="20.25" customHeight="1">
      <c r="A2" s="3">
        <v>1</v>
      </c>
      <c r="B2" s="6" t="str">
        <f>CONCATENATE(Ploegen!$C$1," ",$A$1," ",$B$1)</f>
        <v>LiSB Limb. Schoolschaak VO 2023 Ronde 2</v>
      </c>
      <c r="C2" s="6"/>
    </row>
    <row r="3" ht="20.25" customHeight="1">
      <c r="A3" s="3">
        <v>1</v>
      </c>
    </row>
    <row r="4" spans="1:10" ht="20.25" customHeight="1">
      <c r="A4" s="3">
        <f>$B$1*100+B4</f>
        <v>201</v>
      </c>
      <c r="B4" s="7">
        <f>IF($K$1="Afprinten",($A3-1)*Paringen!$I$4+$A2,($A2-1)*4+$A3)</f>
        <v>1</v>
      </c>
      <c r="C4" s="7"/>
      <c r="D4" s="7"/>
      <c r="E4" s="8" t="str">
        <f>VLOOKUP(VLOOKUP(A4,Paringen!B:F,4,FALSE),Ploegen,2,FALSE)</f>
        <v>United World College Maastricht</v>
      </c>
      <c r="G4" s="3" t="s">
        <v>6</v>
      </c>
      <c r="I4" s="8" t="str">
        <f>VLOOKUP(VLOOKUP(A4,Paringen!B:F,5,FALSE),Ploegen,2,FALSE)</f>
        <v>Porta Mosana College</v>
      </c>
      <c r="J4" s="8"/>
    </row>
    <row r="5" spans="3:11" ht="20.25" customHeight="1">
      <c r="C5" s="5">
        <v>1</v>
      </c>
      <c r="D5" s="5" t="s">
        <v>11</v>
      </c>
      <c r="E5" s="4" t="str">
        <f>VLOOKUP(VLOOKUP(A4,Paringen!B:F,4,FALSE),Ploegen,3,FALSE)</f>
        <v>McLaughlin, Iver</v>
      </c>
      <c r="F5" s="13">
        <v>0</v>
      </c>
      <c r="G5" s="3" t="s">
        <v>13</v>
      </c>
      <c r="H5" s="5">
        <f>IF(F5="","",1-F5)</f>
        <v>1</v>
      </c>
      <c r="I5" s="4" t="str">
        <f>VLOOKUP(VLOOKUP(A4,Paringen!B:F,5,FALSE),Ploegen,3,FALSE)</f>
        <v>Kshirsagar, Pranav</v>
      </c>
      <c r="J5" s="4">
        <f>H5</f>
        <v>1</v>
      </c>
      <c r="K5" s="5" t="s">
        <v>12</v>
      </c>
    </row>
    <row r="6" spans="3:11" ht="20.25" customHeight="1">
      <c r="C6" s="5">
        <v>2</v>
      </c>
      <c r="D6" s="5" t="s">
        <v>12</v>
      </c>
      <c r="E6" s="4" t="str">
        <f>VLOOKUP(VLOOKUP(A4,Paringen!B:F,4,FALSE),Ploegen,4,FALSE)</f>
        <v>Shahi, Umang</v>
      </c>
      <c r="F6" s="13">
        <v>0</v>
      </c>
      <c r="G6" s="3" t="s">
        <v>13</v>
      </c>
      <c r="H6" s="5">
        <f>IF(F6="","",1-F6)</f>
        <v>1</v>
      </c>
      <c r="I6" s="4" t="str">
        <f>VLOOKUP(VLOOKUP(A4,Paringen!B:F,5,FALSE),Ploegen,4,FALSE)</f>
        <v>Klinkenberg, Jelmar</v>
      </c>
      <c r="J6" s="4">
        <f>H6</f>
        <v>1</v>
      </c>
      <c r="K6" s="5" t="s">
        <v>11</v>
      </c>
    </row>
    <row r="7" spans="3:11" ht="20.25" customHeight="1">
      <c r="C7" s="5">
        <v>3</v>
      </c>
      <c r="D7" s="5" t="s">
        <v>11</v>
      </c>
      <c r="E7" s="4" t="str">
        <f>VLOOKUP(VLOOKUP(A4,Paringen!B:F,4,FALSE),Ploegen,5,FALSE)</f>
        <v>Shrivastava, Sayan</v>
      </c>
      <c r="F7" s="13">
        <v>0</v>
      </c>
      <c r="G7" s="3" t="s">
        <v>13</v>
      </c>
      <c r="H7" s="5">
        <f>IF(F7="","",1-F7)</f>
        <v>1</v>
      </c>
      <c r="I7" s="4" t="str">
        <f>VLOOKUP(VLOOKUP(A4,Paringen!B:F,5,FALSE),Ploegen,5,FALSE)</f>
        <v>Cakmak, Metehan</v>
      </c>
      <c r="J7" s="4">
        <f>H7</f>
        <v>1</v>
      </c>
      <c r="K7" s="5" t="s">
        <v>12</v>
      </c>
    </row>
    <row r="8" spans="3:11" ht="20.25" customHeight="1" thickBot="1">
      <c r="C8" s="5">
        <v>4</v>
      </c>
      <c r="D8" s="5" t="s">
        <v>12</v>
      </c>
      <c r="E8" s="4" t="str">
        <f>VLOOKUP(VLOOKUP(A4,Paringen!B:F,4,FALSE),Ploegen,6,FALSE)</f>
        <v>UWCM - B4</v>
      </c>
      <c r="F8" s="13">
        <v>0</v>
      </c>
      <c r="G8" s="3" t="s">
        <v>13</v>
      </c>
      <c r="H8" s="5">
        <f>IF(F8="","",1-F8)</f>
        <v>1</v>
      </c>
      <c r="I8" s="4" t="str">
        <f>VLOOKUP(VLOOKUP(A4,Paringen!B:F,5,FALSE),Ploegen,6,FALSE)</f>
        <v>van Bokhoven, Juul</v>
      </c>
      <c r="J8" s="4">
        <f>H8</f>
        <v>1</v>
      </c>
      <c r="K8" s="5" t="s">
        <v>11</v>
      </c>
    </row>
    <row r="9" spans="5:8" ht="20.25" customHeight="1" thickTop="1">
      <c r="E9" s="9" t="s">
        <v>14</v>
      </c>
      <c r="F9" s="38">
        <f>IF(OR(F5="",F6="",F7="",F8=""),"",SUM(F5:F8))</f>
        <v>0</v>
      </c>
      <c r="G9" s="39" t="s">
        <v>13</v>
      </c>
      <c r="H9" s="40">
        <f>IF(OR(H5="",H6="",H7="",H8=""),"",SUM(H5:H8))</f>
        <v>4</v>
      </c>
    </row>
    <row r="11" spans="1:3" ht="20.25" customHeight="1">
      <c r="A11" s="3">
        <v>1</v>
      </c>
      <c r="B11" s="6" t="str">
        <f>CONCATENATE(Ploegen!$C$1," ",$A$1," ",$B$1)</f>
        <v>LiSB Limb. Schoolschaak VO 2023 Ronde 2</v>
      </c>
      <c r="C11" s="6"/>
    </row>
    <row r="12" ht="20.25" customHeight="1">
      <c r="A12" s="3">
        <v>2</v>
      </c>
    </row>
    <row r="13" spans="1:10" ht="20.25" customHeight="1">
      <c r="A13" s="3">
        <f>$B$1*100+B13</f>
        <v>202</v>
      </c>
      <c r="B13" s="7">
        <f>IF($K$1="Afprinten",($A12-1)*Paringen!$I$4+$A11,($A11-1)*4+$A12)</f>
        <v>2</v>
      </c>
      <c r="C13" s="7"/>
      <c r="D13" s="7"/>
      <c r="E13" s="8" t="str">
        <f>VLOOKUP(VLOOKUP(A13,Paringen!B:F,4,FALSE),Ploegen,2,FALSE)</f>
        <v>Bernard Lievegoed College 2</v>
      </c>
      <c r="G13" s="3" t="s">
        <v>6</v>
      </c>
      <c r="I13" s="8" t="str">
        <f>VLOOKUP(VLOOKUP(A13,Paringen!B:F,5,FALSE),Ploegen,2,FALSE)</f>
        <v>Bernard Lievegoed College 1</v>
      </c>
      <c r="J13" s="8"/>
    </row>
    <row r="14" spans="3:11" ht="20.25" customHeight="1">
      <c r="C14" s="5">
        <v>1</v>
      </c>
      <c r="D14" s="5" t="s">
        <v>11</v>
      </c>
      <c r="E14" s="4" t="str">
        <f>VLOOKUP(VLOOKUP(A13,Paringen!B:F,4,FALSE),Ploegen,3,FALSE)</f>
        <v>van Rijn, Luuk</v>
      </c>
      <c r="F14" s="13">
        <v>0</v>
      </c>
      <c r="G14" s="3" t="s">
        <v>13</v>
      </c>
      <c r="H14" s="5">
        <f>IF(F14="","",1-F14)</f>
        <v>1</v>
      </c>
      <c r="I14" s="4" t="str">
        <f>VLOOKUP(VLOOKUP(A13,Paringen!B:F,5,FALSE),Ploegen,3,FALSE)</f>
        <v>Perez Przyk, Karol</v>
      </c>
      <c r="J14" s="4">
        <f>H14</f>
        <v>1</v>
      </c>
      <c r="K14" s="5" t="s">
        <v>12</v>
      </c>
    </row>
    <row r="15" spans="3:11" ht="20.25" customHeight="1">
      <c r="C15" s="5">
        <v>2</v>
      </c>
      <c r="D15" s="5" t="s">
        <v>12</v>
      </c>
      <c r="E15" s="4" t="str">
        <f>VLOOKUP(VLOOKUP(A13,Paringen!B:F,4,FALSE),Ploegen,4,FALSE)</f>
        <v>van Rijn, Ger</v>
      </c>
      <c r="F15" s="25">
        <v>0</v>
      </c>
      <c r="G15" s="3" t="s">
        <v>13</v>
      </c>
      <c r="H15" s="5">
        <f>IF(F15="","",1-F15)</f>
        <v>1</v>
      </c>
      <c r="I15" s="4" t="str">
        <f>VLOOKUP(VLOOKUP(A13,Paringen!B:F,5,FALSE),Ploegen,4,FALSE)</f>
        <v>Peukens, James</v>
      </c>
      <c r="J15" s="4">
        <f>H15</f>
        <v>1</v>
      </c>
      <c r="K15" s="5" t="s">
        <v>11</v>
      </c>
    </row>
    <row r="16" spans="3:11" ht="20.25" customHeight="1">
      <c r="C16" s="5">
        <v>3</v>
      </c>
      <c r="D16" s="5" t="s">
        <v>11</v>
      </c>
      <c r="E16" s="4" t="str">
        <f>VLOOKUP(VLOOKUP(A13,Paringen!B:F,4,FALSE),Ploegen,5,FALSE)</f>
        <v>Willemsen, Rafael</v>
      </c>
      <c r="F16" s="13">
        <v>1</v>
      </c>
      <c r="G16" s="3" t="s">
        <v>13</v>
      </c>
      <c r="H16" s="5">
        <f>IF(F16="","",1-F16)</f>
        <v>0</v>
      </c>
      <c r="I16" s="4" t="str">
        <f>VLOOKUP(VLOOKUP(A13,Paringen!B:F,5,FALSE),Ploegen,5,FALSE)</f>
        <v>Ruijpers, Lean</v>
      </c>
      <c r="J16" s="4">
        <f>H16</f>
        <v>0</v>
      </c>
      <c r="K16" s="5" t="s">
        <v>12</v>
      </c>
    </row>
    <row r="17" spans="3:11" ht="20.25" customHeight="1" thickBot="1">
      <c r="C17" s="5">
        <v>4</v>
      </c>
      <c r="D17" s="5" t="s">
        <v>12</v>
      </c>
      <c r="E17" s="4" t="str">
        <f>VLOOKUP(VLOOKUP(A13,Paringen!B:F,4,FALSE),Ploegen,6,FALSE)</f>
        <v>Eijkelenboom, Job</v>
      </c>
      <c r="F17" s="13">
        <v>1</v>
      </c>
      <c r="G17" s="3" t="s">
        <v>13</v>
      </c>
      <c r="H17" s="5">
        <f>IF(F17="","",1-F17)</f>
        <v>0</v>
      </c>
      <c r="I17" s="4" t="str">
        <f>VLOOKUP(VLOOKUP(A13,Paringen!B:F,5,FALSE),Ploegen,6,FALSE)</f>
        <v>Mentink, Levi</v>
      </c>
      <c r="J17" s="4">
        <f>H17</f>
        <v>0</v>
      </c>
      <c r="K17" s="5" t="s">
        <v>11</v>
      </c>
    </row>
    <row r="18" spans="5:8" ht="20.25" customHeight="1" thickTop="1">
      <c r="E18" s="9" t="s">
        <v>14</v>
      </c>
      <c r="F18" s="38">
        <f>IF(OR(F14="",F15="",F16="",F17=""),"",SUM(F14:F17))</f>
        <v>2</v>
      </c>
      <c r="G18" s="39" t="s">
        <v>13</v>
      </c>
      <c r="H18" s="40">
        <f>IF(OR(H14="",H15="",H16="",H17=""),"",SUM(H14:H17))</f>
        <v>2</v>
      </c>
    </row>
    <row r="20" spans="1:3" ht="20.25" customHeight="1">
      <c r="A20" s="3">
        <v>1</v>
      </c>
      <c r="B20" s="6" t="str">
        <f>CONCATENATE(Ploegen!$C$1," ",$A$1," ",$B$1)</f>
        <v>LiSB Limb. Schoolschaak VO 2023 Ronde 2</v>
      </c>
      <c r="C20" s="6"/>
    </row>
    <row r="21" ht="20.25" customHeight="1">
      <c r="A21" s="3">
        <v>3</v>
      </c>
    </row>
    <row r="22" spans="1:10" ht="20.25" customHeight="1">
      <c r="A22" s="3">
        <f>$B$1*100+B22</f>
        <v>203</v>
      </c>
      <c r="B22" s="7">
        <f>IF($K$1="Afprinten",($A21-1)*Paringen!$I$4+$A20,($A20-1)*4+$A21)</f>
        <v>3</v>
      </c>
      <c r="C22" s="7"/>
      <c r="D22" s="7"/>
      <c r="E22" s="8" t="e">
        <f>VLOOKUP(VLOOKUP(A22,Paringen!B:F,4,FALSE),Ploegen,2,FALSE)</f>
        <v>#N/A</v>
      </c>
      <c r="G22" s="3" t="s">
        <v>6</v>
      </c>
      <c r="I22" s="8" t="e">
        <f>VLOOKUP(VLOOKUP(A22,Paringen!B:F,5,FALSE),Ploegen,2,FALSE)</f>
        <v>#N/A</v>
      </c>
      <c r="J22" s="8"/>
    </row>
    <row r="23" spans="3:11" ht="20.25" customHeight="1">
      <c r="C23" s="5">
        <v>1</v>
      </c>
      <c r="D23" s="5" t="s">
        <v>11</v>
      </c>
      <c r="E23" s="4" t="e">
        <f>VLOOKUP(VLOOKUP(A22,Paringen!B:F,4,FALSE),Ploegen,3,FALSE)</f>
        <v>#N/A</v>
      </c>
      <c r="G23" s="3" t="s">
        <v>13</v>
      </c>
      <c r="H23" s="5">
        <f>IF(F23="","",1-F23)</f>
      </c>
      <c r="I23" s="4" t="e">
        <f>VLOOKUP(VLOOKUP(A22,Paringen!B:F,5,FALSE),Ploegen,3,FALSE)</f>
        <v>#N/A</v>
      </c>
      <c r="J23" s="4">
        <f>H23</f>
      </c>
      <c r="K23" s="5" t="s">
        <v>12</v>
      </c>
    </row>
    <row r="24" spans="3:11" ht="20.25" customHeight="1">
      <c r="C24" s="5">
        <v>2</v>
      </c>
      <c r="D24" s="5" t="s">
        <v>12</v>
      </c>
      <c r="E24" s="4" t="e">
        <f>VLOOKUP(VLOOKUP(A22,Paringen!B:F,4,FALSE),Ploegen,4,FALSE)</f>
        <v>#N/A</v>
      </c>
      <c r="G24" s="3" t="s">
        <v>13</v>
      </c>
      <c r="H24" s="5">
        <f>IF(F24="","",1-F24)</f>
      </c>
      <c r="I24" s="4" t="e">
        <f>VLOOKUP(VLOOKUP(A22,Paringen!B:F,5,FALSE),Ploegen,4,FALSE)</f>
        <v>#N/A</v>
      </c>
      <c r="J24" s="4">
        <f>H24</f>
      </c>
      <c r="K24" s="5" t="s">
        <v>11</v>
      </c>
    </row>
    <row r="25" spans="3:11" ht="20.25" customHeight="1">
      <c r="C25" s="5">
        <v>3</v>
      </c>
      <c r="D25" s="5" t="s">
        <v>11</v>
      </c>
      <c r="E25" s="4" t="e">
        <f>VLOOKUP(VLOOKUP(A22,Paringen!B:F,4,FALSE),Ploegen,5,FALSE)</f>
        <v>#N/A</v>
      </c>
      <c r="G25" s="3" t="s">
        <v>13</v>
      </c>
      <c r="H25" s="5">
        <f>IF(F25="","",1-F25)</f>
      </c>
      <c r="I25" s="4" t="e">
        <f>VLOOKUP(VLOOKUP(A22,Paringen!B:F,5,FALSE),Ploegen,5,FALSE)</f>
        <v>#N/A</v>
      </c>
      <c r="J25" s="4">
        <f>H25</f>
      </c>
      <c r="K25" s="5" t="s">
        <v>12</v>
      </c>
    </row>
    <row r="26" spans="3:11" ht="20.25" customHeight="1" thickBot="1">
      <c r="C26" s="5">
        <v>4</v>
      </c>
      <c r="D26" s="5" t="s">
        <v>12</v>
      </c>
      <c r="E26" s="4" t="e">
        <f>VLOOKUP(VLOOKUP(A22,Paringen!B:F,4,FALSE),Ploegen,6,FALSE)</f>
        <v>#N/A</v>
      </c>
      <c r="G26" s="3" t="s">
        <v>13</v>
      </c>
      <c r="H26" s="5">
        <f>IF(F26="","",1-F26)</f>
      </c>
      <c r="I26" s="4" t="e">
        <f>VLOOKUP(VLOOKUP(A22,Paringen!B:F,5,FALSE),Ploegen,6,FALSE)</f>
        <v>#N/A</v>
      </c>
      <c r="J26" s="4">
        <f>H26</f>
      </c>
      <c r="K26" s="5" t="s">
        <v>11</v>
      </c>
    </row>
    <row r="27" spans="5:8" ht="20.25" customHeight="1" thickTop="1">
      <c r="E27" s="9" t="s">
        <v>14</v>
      </c>
      <c r="F27" s="38">
        <f>IF(OR(F23="",F24="",F25="",F26=""),"",SUM(F23:F26))</f>
      </c>
      <c r="G27" s="39" t="s">
        <v>13</v>
      </c>
      <c r="H27" s="40">
        <f>IF(OR(H23="",H24="",H25="",H26=""),"",SUM(H23:H26))</f>
      </c>
    </row>
    <row r="29" spans="1:3" ht="20.25" customHeight="1">
      <c r="A29" s="3">
        <v>1</v>
      </c>
      <c r="B29" s="6" t="str">
        <f>CONCATENATE(Ploegen!$C$1," ",$A$1," ",$B$1)</f>
        <v>LiSB Limb. Schoolschaak VO 2023 Ronde 2</v>
      </c>
      <c r="C29" s="6"/>
    </row>
    <row r="30" ht="20.25" customHeight="1">
      <c r="A30" s="3">
        <v>4</v>
      </c>
    </row>
    <row r="31" spans="1:10" ht="20.25" customHeight="1">
      <c r="A31" s="3">
        <f>$B$1*100+B31</f>
        <v>204</v>
      </c>
      <c r="B31" s="7">
        <f>IF($K$1="Afprinten",($A30-1)*Paringen!$I$4+$A29,($A29-1)*4+$A30)</f>
        <v>4</v>
      </c>
      <c r="C31" s="7"/>
      <c r="D31" s="7"/>
      <c r="E31" s="8" t="e">
        <f>VLOOKUP(VLOOKUP(A31,Paringen!B:F,4,FALSE),Ploegen,2,FALSE)</f>
        <v>#N/A</v>
      </c>
      <c r="G31" s="3" t="s">
        <v>6</v>
      </c>
      <c r="I31" s="8" t="e">
        <f>VLOOKUP(VLOOKUP(A31,Paringen!B:F,5,FALSE),Ploegen,2,FALSE)</f>
        <v>#N/A</v>
      </c>
      <c r="J31" s="8"/>
    </row>
    <row r="32" spans="3:11" ht="20.25" customHeight="1">
      <c r="C32" s="5">
        <v>1</v>
      </c>
      <c r="D32" s="5" t="s">
        <v>11</v>
      </c>
      <c r="E32" s="4" t="e">
        <f>VLOOKUP(VLOOKUP(A31,Paringen!B:F,4,FALSE),Ploegen,3,FALSE)</f>
        <v>#N/A</v>
      </c>
      <c r="G32" s="3" t="s">
        <v>13</v>
      </c>
      <c r="H32" s="5">
        <f>IF(F32="","",1-F32)</f>
      </c>
      <c r="I32" s="4" t="e">
        <f>VLOOKUP(VLOOKUP(A31,Paringen!B:F,5,FALSE),Ploegen,3,FALSE)</f>
        <v>#N/A</v>
      </c>
      <c r="J32" s="4">
        <f>H32</f>
      </c>
      <c r="K32" s="5" t="s">
        <v>12</v>
      </c>
    </row>
    <row r="33" spans="3:11" ht="20.25" customHeight="1">
      <c r="C33" s="5">
        <v>2</v>
      </c>
      <c r="D33" s="5" t="s">
        <v>12</v>
      </c>
      <c r="E33" s="4" t="e">
        <f>VLOOKUP(VLOOKUP(A31,Paringen!B:F,4,FALSE),Ploegen,4,FALSE)</f>
        <v>#N/A</v>
      </c>
      <c r="G33" s="3" t="s">
        <v>13</v>
      </c>
      <c r="H33" s="5">
        <f>IF(F33="","",1-F33)</f>
      </c>
      <c r="I33" s="4" t="e">
        <f>VLOOKUP(VLOOKUP(A31,Paringen!B:F,5,FALSE),Ploegen,4,FALSE)</f>
        <v>#N/A</v>
      </c>
      <c r="J33" s="4">
        <f>H33</f>
      </c>
      <c r="K33" s="5" t="s">
        <v>11</v>
      </c>
    </row>
    <row r="34" spans="3:11" ht="20.25" customHeight="1">
      <c r="C34" s="5">
        <v>3</v>
      </c>
      <c r="D34" s="5" t="s">
        <v>11</v>
      </c>
      <c r="E34" s="4" t="e">
        <f>VLOOKUP(VLOOKUP(A31,Paringen!B:F,4,FALSE),Ploegen,5,FALSE)</f>
        <v>#N/A</v>
      </c>
      <c r="G34" s="3" t="s">
        <v>13</v>
      </c>
      <c r="H34" s="5">
        <f>IF(F34="","",1-F34)</f>
      </c>
      <c r="I34" s="4" t="e">
        <f>VLOOKUP(VLOOKUP(A31,Paringen!B:F,5,FALSE),Ploegen,5,FALSE)</f>
        <v>#N/A</v>
      </c>
      <c r="J34" s="4">
        <f>H34</f>
      </c>
      <c r="K34" s="5" t="s">
        <v>12</v>
      </c>
    </row>
    <row r="35" spans="3:11" ht="20.25" customHeight="1" thickBot="1">
      <c r="C35" s="5">
        <v>4</v>
      </c>
      <c r="D35" s="5" t="s">
        <v>12</v>
      </c>
      <c r="E35" s="4" t="e">
        <f>VLOOKUP(VLOOKUP(A31,Paringen!B:F,4,FALSE),Ploegen,6,FALSE)</f>
        <v>#N/A</v>
      </c>
      <c r="G35" s="3" t="s">
        <v>13</v>
      </c>
      <c r="H35" s="5">
        <f>IF(F35="","",1-F35)</f>
      </c>
      <c r="I35" s="4" t="e">
        <f>VLOOKUP(VLOOKUP(A31,Paringen!B:F,5,FALSE),Ploegen,6,FALSE)</f>
        <v>#N/A</v>
      </c>
      <c r="J35" s="4">
        <f>H35</f>
      </c>
      <c r="K35" s="5" t="s">
        <v>11</v>
      </c>
    </row>
    <row r="36" spans="5:8" ht="20.25" customHeight="1" thickTop="1">
      <c r="E36" s="9" t="s">
        <v>14</v>
      </c>
      <c r="F36" s="38">
        <f>IF(OR(F32="",F33="",F34="",F35=""),"",SUM(F32:F35))</f>
      </c>
      <c r="G36" s="39" t="s">
        <v>13</v>
      </c>
      <c r="H36" s="40">
        <f>IF(OR(H32="",H33="",H34="",H35=""),"",SUM(H32:H35))</f>
      </c>
    </row>
    <row r="38" spans="1:3" ht="20.25" customHeight="1">
      <c r="A38" s="3">
        <v>2</v>
      </c>
      <c r="B38" s="6" t="str">
        <f>CONCATENATE(Ploegen!$C$1," ",$A$1," ",$B$1)</f>
        <v>LiSB Limb. Schoolschaak VO 2023 Ronde 2</v>
      </c>
      <c r="C38" s="6"/>
    </row>
    <row r="39" ht="20.25" customHeight="1">
      <c r="A39" s="3">
        <v>1</v>
      </c>
    </row>
    <row r="40" spans="1:10" ht="20.25" customHeight="1">
      <c r="A40" s="3">
        <f>$B$1*100+B40</f>
        <v>205</v>
      </c>
      <c r="B40" s="7">
        <f>IF($K$1="Afprinten",($A39-1)*Paringen!$I$4+$A38,($A38-1)*4+$A39)</f>
        <v>5</v>
      </c>
      <c r="C40" s="7"/>
      <c r="D40" s="7"/>
      <c r="E40" s="8" t="e">
        <f>VLOOKUP(VLOOKUP(A40,Paringen!B:F,4,FALSE),Ploegen,2,FALSE)</f>
        <v>#N/A</v>
      </c>
      <c r="G40" s="3" t="s">
        <v>6</v>
      </c>
      <c r="I40" s="8" t="e">
        <f>VLOOKUP(VLOOKUP(A40,Paringen!B:F,5,FALSE),Ploegen,2,FALSE)</f>
        <v>#N/A</v>
      </c>
      <c r="J40" s="8"/>
    </row>
    <row r="41" spans="3:11" ht="20.25" customHeight="1">
      <c r="C41" s="5">
        <v>1</v>
      </c>
      <c r="D41" s="5" t="s">
        <v>11</v>
      </c>
      <c r="E41" s="4" t="e">
        <f>VLOOKUP(VLOOKUP(A40,Paringen!B:F,4,FALSE),Ploegen,3,FALSE)</f>
        <v>#N/A</v>
      </c>
      <c r="G41" s="3" t="s">
        <v>13</v>
      </c>
      <c r="H41" s="5">
        <f>IF(F41="","",1-F41)</f>
      </c>
      <c r="I41" s="4" t="e">
        <f>VLOOKUP(VLOOKUP(A40,Paringen!B:F,5,FALSE),Ploegen,3,FALSE)</f>
        <v>#N/A</v>
      </c>
      <c r="J41" s="4">
        <f>H41</f>
      </c>
      <c r="K41" s="5" t="s">
        <v>12</v>
      </c>
    </row>
    <row r="42" spans="3:11" ht="20.25" customHeight="1">
      <c r="C42" s="5">
        <v>2</v>
      </c>
      <c r="D42" s="5" t="s">
        <v>12</v>
      </c>
      <c r="E42" s="4" t="e">
        <f>VLOOKUP(VLOOKUP(A40,Paringen!B:F,4,FALSE),Ploegen,4,FALSE)</f>
        <v>#N/A</v>
      </c>
      <c r="G42" s="3" t="s">
        <v>13</v>
      </c>
      <c r="H42" s="5">
        <f>IF(F42="","",1-F42)</f>
      </c>
      <c r="I42" s="4" t="e">
        <f>VLOOKUP(VLOOKUP(A40,Paringen!B:F,5,FALSE),Ploegen,4,FALSE)</f>
        <v>#N/A</v>
      </c>
      <c r="J42" s="4">
        <f>H42</f>
      </c>
      <c r="K42" s="5" t="s">
        <v>11</v>
      </c>
    </row>
    <row r="43" spans="3:11" ht="20.25" customHeight="1">
      <c r="C43" s="5">
        <v>3</v>
      </c>
      <c r="D43" s="5" t="s">
        <v>11</v>
      </c>
      <c r="E43" s="4" t="e">
        <f>VLOOKUP(VLOOKUP(A40,Paringen!B:F,4,FALSE),Ploegen,5,FALSE)</f>
        <v>#N/A</v>
      </c>
      <c r="G43" s="3" t="s">
        <v>13</v>
      </c>
      <c r="H43" s="5">
        <f>IF(F43="","",1-F43)</f>
      </c>
      <c r="I43" s="4" t="e">
        <f>VLOOKUP(VLOOKUP(A40,Paringen!B:F,5,FALSE),Ploegen,5,FALSE)</f>
        <v>#N/A</v>
      </c>
      <c r="J43" s="4">
        <f>H43</f>
      </c>
      <c r="K43" s="5" t="s">
        <v>12</v>
      </c>
    </row>
    <row r="44" spans="3:11" ht="20.25" customHeight="1" thickBot="1">
      <c r="C44" s="5">
        <v>4</v>
      </c>
      <c r="D44" s="5" t="s">
        <v>12</v>
      </c>
      <c r="E44" s="4" t="e">
        <f>VLOOKUP(VLOOKUP(A40,Paringen!B:F,4,FALSE),Ploegen,6,FALSE)</f>
        <v>#N/A</v>
      </c>
      <c r="G44" s="3" t="s">
        <v>13</v>
      </c>
      <c r="H44" s="5">
        <f>IF(F44="","",1-F44)</f>
      </c>
      <c r="I44" s="4" t="e">
        <f>VLOOKUP(VLOOKUP(A40,Paringen!B:F,5,FALSE),Ploegen,6,FALSE)</f>
        <v>#N/A</v>
      </c>
      <c r="J44" s="4">
        <f>H44</f>
      </c>
      <c r="K44" s="5" t="s">
        <v>11</v>
      </c>
    </row>
    <row r="45" spans="5:8" ht="20.25" customHeight="1" thickTop="1">
      <c r="E45" s="9" t="s">
        <v>14</v>
      </c>
      <c r="F45" s="38">
        <f>IF(OR(F41="",F42="",F43="",F44=""),"",SUM(F41:F44))</f>
      </c>
      <c r="G45" s="39" t="s">
        <v>13</v>
      </c>
      <c r="H45" s="40">
        <f>IF(OR(H41="",H42="",H43="",H44=""),"",SUM(H41:H44))</f>
      </c>
    </row>
    <row r="47" spans="1:3" ht="20.25" customHeight="1">
      <c r="A47" s="3">
        <v>2</v>
      </c>
      <c r="B47" s="6" t="str">
        <f>CONCATENATE(Ploegen!$C$1," ",$A$1," ",$B$1)</f>
        <v>LiSB Limb. Schoolschaak VO 2023 Ronde 2</v>
      </c>
      <c r="C47" s="6"/>
    </row>
    <row r="48" ht="20.25" customHeight="1">
      <c r="A48" s="3">
        <v>2</v>
      </c>
    </row>
    <row r="49" spans="1:10" ht="20.25" customHeight="1">
      <c r="A49" s="3">
        <f>$B$1*100+B49</f>
        <v>206</v>
      </c>
      <c r="B49" s="7">
        <f>IF($K$1="Afprinten",($A48-1)*Paringen!$I$4+$A47,($A47-1)*4+$A48)</f>
        <v>6</v>
      </c>
      <c r="C49" s="7"/>
      <c r="D49" s="7"/>
      <c r="E49" s="8" t="e">
        <f>VLOOKUP(VLOOKUP(A49,Paringen!B:F,4,FALSE),Ploegen,2,FALSE)</f>
        <v>#N/A</v>
      </c>
      <c r="G49" s="3" t="s">
        <v>6</v>
      </c>
      <c r="I49" s="8" t="e">
        <f>VLOOKUP(VLOOKUP(A49,Paringen!B:F,5,FALSE),Ploegen,2,FALSE)</f>
        <v>#N/A</v>
      </c>
      <c r="J49" s="8"/>
    </row>
    <row r="50" spans="3:11" ht="20.25" customHeight="1">
      <c r="C50" s="5">
        <v>1</v>
      </c>
      <c r="D50" s="5" t="s">
        <v>11</v>
      </c>
      <c r="E50" s="4" t="e">
        <f>VLOOKUP(VLOOKUP(A49,Paringen!B:F,4,FALSE),Ploegen,3,FALSE)</f>
        <v>#N/A</v>
      </c>
      <c r="G50" s="3" t="s">
        <v>13</v>
      </c>
      <c r="H50" s="5">
        <f>IF(F50="","",1-F50)</f>
      </c>
      <c r="I50" s="4" t="e">
        <f>VLOOKUP(VLOOKUP(A49,Paringen!B:F,5,FALSE),Ploegen,3,FALSE)</f>
        <v>#N/A</v>
      </c>
      <c r="J50" s="4">
        <f>H50</f>
      </c>
      <c r="K50" s="5" t="s">
        <v>12</v>
      </c>
    </row>
    <row r="51" spans="3:11" ht="20.25" customHeight="1">
      <c r="C51" s="5">
        <v>2</v>
      </c>
      <c r="D51" s="5" t="s">
        <v>12</v>
      </c>
      <c r="E51" s="4" t="e">
        <f>VLOOKUP(VLOOKUP(A49,Paringen!B:F,4,FALSE),Ploegen,4,FALSE)</f>
        <v>#N/A</v>
      </c>
      <c r="G51" s="3" t="s">
        <v>13</v>
      </c>
      <c r="H51" s="5">
        <f>IF(F51="","",1-F51)</f>
      </c>
      <c r="I51" s="4" t="e">
        <f>VLOOKUP(VLOOKUP(A49,Paringen!B:F,5,FALSE),Ploegen,4,FALSE)</f>
        <v>#N/A</v>
      </c>
      <c r="J51" s="4">
        <f>H51</f>
      </c>
      <c r="K51" s="5" t="s">
        <v>11</v>
      </c>
    </row>
    <row r="52" spans="3:11" ht="20.25" customHeight="1">
      <c r="C52" s="5">
        <v>3</v>
      </c>
      <c r="D52" s="5" t="s">
        <v>11</v>
      </c>
      <c r="E52" s="4" t="e">
        <f>VLOOKUP(VLOOKUP(A49,Paringen!B:F,4,FALSE),Ploegen,5,FALSE)</f>
        <v>#N/A</v>
      </c>
      <c r="G52" s="3" t="s">
        <v>13</v>
      </c>
      <c r="H52" s="5">
        <f>IF(F52="","",1-F52)</f>
      </c>
      <c r="I52" s="4" t="e">
        <f>VLOOKUP(VLOOKUP(A49,Paringen!B:F,5,FALSE),Ploegen,5,FALSE)</f>
        <v>#N/A</v>
      </c>
      <c r="J52" s="4">
        <f>H52</f>
      </c>
      <c r="K52" s="5" t="s">
        <v>12</v>
      </c>
    </row>
    <row r="53" spans="3:11" ht="20.25" customHeight="1" thickBot="1">
      <c r="C53" s="5">
        <v>4</v>
      </c>
      <c r="D53" s="5" t="s">
        <v>12</v>
      </c>
      <c r="E53" s="4" t="e">
        <f>VLOOKUP(VLOOKUP(A49,Paringen!B:F,4,FALSE),Ploegen,6,FALSE)</f>
        <v>#N/A</v>
      </c>
      <c r="G53" s="3" t="s">
        <v>13</v>
      </c>
      <c r="H53" s="5">
        <f>IF(F53="","",1-F53)</f>
      </c>
      <c r="I53" s="4" t="e">
        <f>VLOOKUP(VLOOKUP(A49,Paringen!B:F,5,FALSE),Ploegen,6,FALSE)</f>
        <v>#N/A</v>
      </c>
      <c r="J53" s="4">
        <f>H53</f>
      </c>
      <c r="K53" s="5" t="s">
        <v>11</v>
      </c>
    </row>
    <row r="54" spans="5:8" ht="20.25" customHeight="1" thickTop="1">
      <c r="E54" s="9" t="s">
        <v>14</v>
      </c>
      <c r="F54" s="38">
        <f>IF(OR(F50="",F51="",F52="",F53=""),"",SUM(F50:F53))</f>
      </c>
      <c r="G54" s="39" t="s">
        <v>13</v>
      </c>
      <c r="H54" s="40">
        <f>IF(OR(H50="",H51="",H52="",H53=""),"",SUM(H50:H53))</f>
      </c>
    </row>
    <row r="56" spans="1:3" ht="20.25" customHeight="1">
      <c r="A56" s="3">
        <v>2</v>
      </c>
      <c r="B56" s="6" t="str">
        <f>CONCATENATE(Ploegen!$C$1," ",$A$1," ",$B$1)</f>
        <v>LiSB Limb. Schoolschaak VO 2023 Ronde 2</v>
      </c>
      <c r="C56" s="6"/>
    </row>
    <row r="57" ht="20.25" customHeight="1">
      <c r="A57" s="3">
        <v>3</v>
      </c>
    </row>
    <row r="58" spans="1:10" ht="20.25" customHeight="1">
      <c r="A58" s="3">
        <f>$B$1*100+B58</f>
        <v>207</v>
      </c>
      <c r="B58" s="7">
        <f>IF($K$1="Afprinten",($A57-1)*Paringen!$I$4+$A56,($A56-1)*4+$A57)</f>
        <v>7</v>
      </c>
      <c r="C58" s="7"/>
      <c r="D58" s="7"/>
      <c r="E58" s="8" t="e">
        <f>VLOOKUP(VLOOKUP(A58,Paringen!B:F,4,FALSE),Ploegen,2,FALSE)</f>
        <v>#N/A</v>
      </c>
      <c r="G58" s="3" t="s">
        <v>6</v>
      </c>
      <c r="I58" s="8" t="e">
        <f>VLOOKUP(VLOOKUP(A58,Paringen!B:F,5,FALSE),Ploegen,2,FALSE)</f>
        <v>#N/A</v>
      </c>
      <c r="J58" s="8"/>
    </row>
    <row r="59" spans="3:11" ht="20.25" customHeight="1">
      <c r="C59" s="5">
        <v>1</v>
      </c>
      <c r="D59" s="5" t="s">
        <v>11</v>
      </c>
      <c r="E59" s="4" t="e">
        <f>VLOOKUP(VLOOKUP(A58,Paringen!B:F,4,FALSE),Ploegen,3,FALSE)</f>
        <v>#N/A</v>
      </c>
      <c r="G59" s="3" t="s">
        <v>13</v>
      </c>
      <c r="H59" s="5">
        <f>IF(F59="","",1-F59)</f>
      </c>
      <c r="I59" s="4" t="e">
        <f>VLOOKUP(VLOOKUP(A58,Paringen!B:F,5,FALSE),Ploegen,3,FALSE)</f>
        <v>#N/A</v>
      </c>
      <c r="J59" s="4">
        <f>H59</f>
      </c>
      <c r="K59" s="5" t="s">
        <v>12</v>
      </c>
    </row>
    <row r="60" spans="3:11" ht="20.25" customHeight="1">
      <c r="C60" s="5">
        <v>2</v>
      </c>
      <c r="D60" s="5" t="s">
        <v>12</v>
      </c>
      <c r="E60" s="4" t="e">
        <f>VLOOKUP(VLOOKUP(A58,Paringen!B:F,4,FALSE),Ploegen,4,FALSE)</f>
        <v>#N/A</v>
      </c>
      <c r="G60" s="3" t="s">
        <v>13</v>
      </c>
      <c r="H60" s="5">
        <f>IF(F60="","",1-F60)</f>
      </c>
      <c r="I60" s="4" t="e">
        <f>VLOOKUP(VLOOKUP(A58,Paringen!B:F,5,FALSE),Ploegen,4,FALSE)</f>
        <v>#N/A</v>
      </c>
      <c r="J60" s="4">
        <f>H60</f>
      </c>
      <c r="K60" s="5" t="s">
        <v>11</v>
      </c>
    </row>
    <row r="61" spans="3:11" ht="20.25" customHeight="1">
      <c r="C61" s="5">
        <v>3</v>
      </c>
      <c r="D61" s="5" t="s">
        <v>11</v>
      </c>
      <c r="E61" s="4" t="e">
        <f>VLOOKUP(VLOOKUP(A58,Paringen!B:F,4,FALSE),Ploegen,5,FALSE)</f>
        <v>#N/A</v>
      </c>
      <c r="G61" s="3" t="s">
        <v>13</v>
      </c>
      <c r="H61" s="5">
        <f>IF(F61="","",1-F61)</f>
      </c>
      <c r="I61" s="4" t="e">
        <f>VLOOKUP(VLOOKUP(A58,Paringen!B:F,5,FALSE),Ploegen,5,FALSE)</f>
        <v>#N/A</v>
      </c>
      <c r="J61" s="4">
        <f>H61</f>
      </c>
      <c r="K61" s="5" t="s">
        <v>12</v>
      </c>
    </row>
    <row r="62" spans="3:11" ht="20.25" customHeight="1" thickBot="1">
      <c r="C62" s="5">
        <v>4</v>
      </c>
      <c r="D62" s="5" t="s">
        <v>12</v>
      </c>
      <c r="E62" s="4" t="e">
        <f>VLOOKUP(VLOOKUP(A58,Paringen!B:F,4,FALSE),Ploegen,6,FALSE)</f>
        <v>#N/A</v>
      </c>
      <c r="G62" s="3" t="s">
        <v>13</v>
      </c>
      <c r="H62" s="5">
        <f>IF(F62="","",1-F62)</f>
      </c>
      <c r="I62" s="4" t="e">
        <f>VLOOKUP(VLOOKUP(A58,Paringen!B:F,5,FALSE),Ploegen,6,FALSE)</f>
        <v>#N/A</v>
      </c>
      <c r="J62" s="4">
        <f>H62</f>
      </c>
      <c r="K62" s="5" t="s">
        <v>11</v>
      </c>
    </row>
    <row r="63" spans="5:8" ht="20.25" customHeight="1" thickTop="1">
      <c r="E63" s="9" t="s">
        <v>14</v>
      </c>
      <c r="F63" s="38">
        <f>IF(OR(F59="",F60="",F61="",F62=""),"",SUM(F59:F62))</f>
      </c>
      <c r="G63" s="39" t="s">
        <v>13</v>
      </c>
      <c r="H63" s="40">
        <f>IF(OR(H59="",H60="",H61="",H62=""),"",SUM(H59:H62))</f>
      </c>
    </row>
    <row r="65" spans="1:3" ht="20.25" customHeight="1">
      <c r="A65" s="3">
        <v>2</v>
      </c>
      <c r="B65" s="6" t="str">
        <f>CONCATENATE(Ploegen!$C$1," ",$A$1," ",$B$1)</f>
        <v>LiSB Limb. Schoolschaak VO 2023 Ronde 2</v>
      </c>
      <c r="C65" s="6"/>
    </row>
    <row r="66" ht="20.25" customHeight="1">
      <c r="A66" s="3">
        <v>4</v>
      </c>
    </row>
    <row r="67" spans="1:10" ht="20.25" customHeight="1">
      <c r="A67" s="3">
        <f>$B$1*100+B67</f>
        <v>208</v>
      </c>
      <c r="B67" s="7">
        <f>IF($K$1="Afprinten",($A66-1)*Paringen!$I$4+$A65,($A65-1)*4+$A66)</f>
        <v>8</v>
      </c>
      <c r="C67" s="7"/>
      <c r="D67" s="7"/>
      <c r="E67" s="8" t="e">
        <f>VLOOKUP(VLOOKUP(A67,Paringen!B:F,4,FALSE),Ploegen,2,FALSE)</f>
        <v>#N/A</v>
      </c>
      <c r="G67" s="3" t="s">
        <v>6</v>
      </c>
      <c r="I67" s="8" t="e">
        <f>VLOOKUP(VLOOKUP(A67,Paringen!B:F,5,FALSE),Ploegen,2,FALSE)</f>
        <v>#N/A</v>
      </c>
      <c r="J67" s="8"/>
    </row>
    <row r="68" spans="3:11" ht="20.25" customHeight="1">
      <c r="C68" s="5">
        <v>1</v>
      </c>
      <c r="D68" s="5" t="s">
        <v>11</v>
      </c>
      <c r="E68" s="4" t="e">
        <f>VLOOKUP(VLOOKUP(A67,Paringen!B:F,4,FALSE),Ploegen,3,FALSE)</f>
        <v>#N/A</v>
      </c>
      <c r="G68" s="3" t="s">
        <v>13</v>
      </c>
      <c r="H68" s="5">
        <f>IF(F68="","",1-F68)</f>
      </c>
      <c r="I68" s="4" t="e">
        <f>VLOOKUP(VLOOKUP(A67,Paringen!B:F,5,FALSE),Ploegen,3,FALSE)</f>
        <v>#N/A</v>
      </c>
      <c r="J68" s="4">
        <f>H68</f>
      </c>
      <c r="K68" s="5" t="s">
        <v>12</v>
      </c>
    </row>
    <row r="69" spans="3:11" ht="20.25" customHeight="1">
      <c r="C69" s="5">
        <v>2</v>
      </c>
      <c r="D69" s="5" t="s">
        <v>12</v>
      </c>
      <c r="E69" s="4" t="e">
        <f>VLOOKUP(VLOOKUP(A67,Paringen!B:F,4,FALSE),Ploegen,4,FALSE)</f>
        <v>#N/A</v>
      </c>
      <c r="G69" s="3" t="s">
        <v>13</v>
      </c>
      <c r="H69" s="5">
        <f>IF(F69="","",1-F69)</f>
      </c>
      <c r="I69" s="4" t="e">
        <f>VLOOKUP(VLOOKUP(A67,Paringen!B:F,5,FALSE),Ploegen,4,FALSE)</f>
        <v>#N/A</v>
      </c>
      <c r="J69" s="4">
        <f>H69</f>
      </c>
      <c r="K69" s="5" t="s">
        <v>11</v>
      </c>
    </row>
    <row r="70" spans="3:11" ht="20.25" customHeight="1">
      <c r="C70" s="5">
        <v>3</v>
      </c>
      <c r="D70" s="5" t="s">
        <v>11</v>
      </c>
      <c r="E70" s="4" t="e">
        <f>VLOOKUP(VLOOKUP(A67,Paringen!B:F,4,FALSE),Ploegen,5,FALSE)</f>
        <v>#N/A</v>
      </c>
      <c r="G70" s="3" t="s">
        <v>13</v>
      </c>
      <c r="H70" s="5">
        <f>IF(F70="","",1-F70)</f>
      </c>
      <c r="I70" s="4" t="e">
        <f>VLOOKUP(VLOOKUP(A67,Paringen!B:F,5,FALSE),Ploegen,5,FALSE)</f>
        <v>#N/A</v>
      </c>
      <c r="J70" s="4">
        <f>H70</f>
      </c>
      <c r="K70" s="5" t="s">
        <v>12</v>
      </c>
    </row>
    <row r="71" spans="3:11" ht="20.25" customHeight="1" thickBot="1">
      <c r="C71" s="5">
        <v>4</v>
      </c>
      <c r="D71" s="5" t="s">
        <v>12</v>
      </c>
      <c r="E71" s="4" t="e">
        <f>VLOOKUP(VLOOKUP(A67,Paringen!B:F,4,FALSE),Ploegen,6,FALSE)</f>
        <v>#N/A</v>
      </c>
      <c r="G71" s="3" t="s">
        <v>13</v>
      </c>
      <c r="H71" s="5">
        <f>IF(F71="","",1-F71)</f>
      </c>
      <c r="I71" s="4" t="e">
        <f>VLOOKUP(VLOOKUP(A67,Paringen!B:F,5,FALSE),Ploegen,6,FALSE)</f>
        <v>#N/A</v>
      </c>
      <c r="J71" s="4">
        <f>H71</f>
      </c>
      <c r="K71" s="5" t="s">
        <v>11</v>
      </c>
    </row>
    <row r="72" spans="5:8" ht="20.25" customHeight="1" thickTop="1">
      <c r="E72" s="9" t="s">
        <v>14</v>
      </c>
      <c r="F72" s="38">
        <f>IF(OR(F68="",F69="",F70="",F71=""),"",SUM(F68:F71))</f>
      </c>
      <c r="G72" s="39" t="s">
        <v>13</v>
      </c>
      <c r="H72" s="40">
        <f>IF(OR(H68="",H69="",H70="",H71=""),"",SUM(H68:H71))</f>
      </c>
    </row>
  </sheetData>
  <sheetProtection/>
  <printOptions horizontalCentered="1"/>
  <pageMargins left="0.41" right="0.41" top="0.7874015748031497" bottom="0.7874015748031497" header="0.4" footer="0.4"/>
  <pageSetup horizontalDpi="300" verticalDpi="300" orientation="portrait" paperSize="9" scale="94" r:id="rId1"/>
  <rowBreaks count="1" manualBreakCount="1">
    <brk id="37" min="1" max="10" man="1"/>
  </rowBreaks>
</worksheet>
</file>

<file path=xl/worksheets/sheet8.xml><?xml version="1.0" encoding="utf-8"?>
<worksheet xmlns="http://schemas.openxmlformats.org/spreadsheetml/2006/main" xmlns:r="http://schemas.openxmlformats.org/officeDocument/2006/relationships">
  <dimension ref="A1:K72"/>
  <sheetViews>
    <sheetView showGridLines="0" zoomScalePageLayoutView="0" workbookViewId="0" topLeftCell="A2">
      <selection activeCell="F19" sqref="F19"/>
    </sheetView>
  </sheetViews>
  <sheetFormatPr defaultColWidth="9.140625" defaultRowHeight="20.25" customHeight="1"/>
  <cols>
    <col min="1" max="1" width="6.28125" style="3" customWidth="1"/>
    <col min="2" max="2" width="4.140625" style="5" customWidth="1"/>
    <col min="3" max="3" width="1.7109375" style="5" customWidth="1"/>
    <col min="4" max="4" width="6.57421875" style="5" bestFit="1" customWidth="1"/>
    <col min="5" max="5" width="33.7109375" style="4" customWidth="1"/>
    <col min="6" max="6" width="5.28125" style="13" bestFit="1" customWidth="1"/>
    <col min="7" max="7" width="6.421875" style="3" bestFit="1" customWidth="1"/>
    <col min="8" max="8" width="4.00390625" style="5" bestFit="1" customWidth="1"/>
    <col min="9" max="9" width="32.421875" style="4" customWidth="1"/>
    <col min="10" max="10" width="30.7109375" style="4" hidden="1" customWidth="1"/>
    <col min="11" max="11" width="7.140625" style="4" bestFit="1" customWidth="1"/>
    <col min="12" max="14" width="8.8515625" style="0" customWidth="1"/>
    <col min="15" max="16384" width="9.140625" style="4" customWidth="1"/>
  </cols>
  <sheetData>
    <row r="1" spans="1:11" ht="20.25" customHeight="1">
      <c r="A1" s="24" t="s">
        <v>8</v>
      </c>
      <c r="B1" s="3">
        <v>3</v>
      </c>
      <c r="C1" s="3"/>
      <c r="E1" s="29" t="s">
        <v>49</v>
      </c>
      <c r="F1" s="29" t="s">
        <v>107</v>
      </c>
      <c r="I1" s="4" t="s">
        <v>41</v>
      </c>
      <c r="K1" s="37" t="s">
        <v>43</v>
      </c>
    </row>
    <row r="2" spans="1:3" ht="20.25" customHeight="1">
      <c r="A2" s="3">
        <v>1</v>
      </c>
      <c r="B2" s="6" t="str">
        <f>CONCATENATE(Ploegen!$C$1," ",$A$1," ",$B$1)</f>
        <v>LiSB Limb. Schoolschaak VO 2023 Ronde 3</v>
      </c>
      <c r="C2" s="6"/>
    </row>
    <row r="3" ht="20.25" customHeight="1">
      <c r="A3" s="3">
        <v>1</v>
      </c>
    </row>
    <row r="4" spans="1:10" ht="20.25" customHeight="1">
      <c r="A4" s="3">
        <f>$B$1*100+B4</f>
        <v>301</v>
      </c>
      <c r="B4" s="7">
        <f>IF($K$1="Afprinten",($A3-1)*Paringen!$I$4+$A2,($A2-1)*4+$A3)</f>
        <v>1</v>
      </c>
      <c r="C4" s="7"/>
      <c r="D4" s="7"/>
      <c r="E4" s="8" t="str">
        <f>VLOOKUP(VLOOKUP(A4,Paringen!B:F,4,FALSE),Ploegen,2,FALSE)</f>
        <v>United World College Maastricht</v>
      </c>
      <c r="G4" s="3" t="s">
        <v>6</v>
      </c>
      <c r="I4" s="8" t="str">
        <f>VLOOKUP(VLOOKUP(A4,Paringen!B:F,5,FALSE),Ploegen,2,FALSE)</f>
        <v>Bernard Lievegoed College 2</v>
      </c>
      <c r="J4" s="8"/>
    </row>
    <row r="5" spans="3:11" ht="20.25" customHeight="1">
      <c r="C5" s="5">
        <v>1</v>
      </c>
      <c r="D5" s="5" t="s">
        <v>11</v>
      </c>
      <c r="E5" s="4" t="str">
        <f>VLOOKUP(VLOOKUP(A4,Paringen!B:F,4,FALSE),Ploegen,3,FALSE)</f>
        <v>McLaughlin, Iver</v>
      </c>
      <c r="F5" s="13">
        <v>0</v>
      </c>
      <c r="G5" s="3" t="s">
        <v>13</v>
      </c>
      <c r="H5" s="5">
        <f>IF(F5="","",1-F5)</f>
        <v>1</v>
      </c>
      <c r="I5" s="4" t="str">
        <f>VLOOKUP(VLOOKUP(A4,Paringen!B:F,5,FALSE),Ploegen,3,FALSE)</f>
        <v>van Rijn, Luuk</v>
      </c>
      <c r="J5" s="4">
        <f>H5</f>
        <v>1</v>
      </c>
      <c r="K5" s="5" t="s">
        <v>12</v>
      </c>
    </row>
    <row r="6" spans="3:11" ht="20.25" customHeight="1">
      <c r="C6" s="5">
        <v>2</v>
      </c>
      <c r="D6" s="5" t="s">
        <v>12</v>
      </c>
      <c r="E6" s="4" t="str">
        <f>VLOOKUP(VLOOKUP(A4,Paringen!B:F,4,FALSE),Ploegen,4,FALSE)</f>
        <v>Shahi, Umang</v>
      </c>
      <c r="F6" s="13">
        <v>1</v>
      </c>
      <c r="G6" s="3" t="s">
        <v>13</v>
      </c>
      <c r="H6" s="5">
        <f>IF(F6="","",1-F6)</f>
        <v>0</v>
      </c>
      <c r="I6" s="4" t="str">
        <f>VLOOKUP(VLOOKUP(A4,Paringen!B:F,5,FALSE),Ploegen,4,FALSE)</f>
        <v>van Rijn, Ger</v>
      </c>
      <c r="J6" s="4">
        <f>H6</f>
        <v>0</v>
      </c>
      <c r="K6" s="5" t="s">
        <v>11</v>
      </c>
    </row>
    <row r="7" spans="3:11" ht="20.25" customHeight="1">
      <c r="C7" s="5">
        <v>3</v>
      </c>
      <c r="D7" s="5" t="s">
        <v>11</v>
      </c>
      <c r="E7" s="4" t="str">
        <f>VLOOKUP(VLOOKUP(A4,Paringen!B:F,4,FALSE),Ploegen,5,FALSE)</f>
        <v>Shrivastava, Sayan</v>
      </c>
      <c r="F7" s="13">
        <v>1</v>
      </c>
      <c r="G7" s="3" t="s">
        <v>13</v>
      </c>
      <c r="H7" s="5">
        <f>IF(F7="","",1-F7)</f>
        <v>0</v>
      </c>
      <c r="I7" s="4" t="str">
        <f>VLOOKUP(VLOOKUP(A4,Paringen!B:F,5,FALSE),Ploegen,5,FALSE)</f>
        <v>Willemsen, Rafael</v>
      </c>
      <c r="J7" s="4">
        <f>H7</f>
        <v>0</v>
      </c>
      <c r="K7" s="5" t="s">
        <v>12</v>
      </c>
    </row>
    <row r="8" spans="3:11" ht="20.25" customHeight="1" thickBot="1">
      <c r="C8" s="5">
        <v>4</v>
      </c>
      <c r="D8" s="5" t="s">
        <v>12</v>
      </c>
      <c r="E8" s="4" t="str">
        <f>VLOOKUP(VLOOKUP(A4,Paringen!B:F,4,FALSE),Ploegen,6,FALSE)</f>
        <v>UWCM - B4</v>
      </c>
      <c r="F8" s="13">
        <v>0</v>
      </c>
      <c r="G8" s="3" t="s">
        <v>13</v>
      </c>
      <c r="H8" s="5">
        <f>IF(F8="","",1-F8)</f>
        <v>1</v>
      </c>
      <c r="I8" s="4" t="str">
        <f>VLOOKUP(VLOOKUP(A4,Paringen!B:F,5,FALSE),Ploegen,6,FALSE)</f>
        <v>Eijkelenboom, Job</v>
      </c>
      <c r="J8" s="4">
        <f>H8</f>
        <v>1</v>
      </c>
      <c r="K8" s="5" t="s">
        <v>11</v>
      </c>
    </row>
    <row r="9" spans="5:8" ht="20.25" customHeight="1" thickTop="1">
      <c r="E9" s="9" t="s">
        <v>14</v>
      </c>
      <c r="F9" s="38">
        <f>IF(OR(F5="",F6="",F7="",F8=""),"",SUM(F5:F8))</f>
        <v>2</v>
      </c>
      <c r="G9" s="39" t="s">
        <v>13</v>
      </c>
      <c r="H9" s="40">
        <f>IF(OR(H5="",H6="",H7="",H8=""),"",SUM(H5:H8))</f>
        <v>2</v>
      </c>
    </row>
    <row r="11" spans="1:3" ht="20.25" customHeight="1">
      <c r="A11" s="3">
        <v>1</v>
      </c>
      <c r="B11" s="6" t="str">
        <f>CONCATENATE(Ploegen!$C$1," ",$A$1," ",$B$1)</f>
        <v>LiSB Limb. Schoolschaak VO 2023 Ronde 3</v>
      </c>
      <c r="C11" s="6"/>
    </row>
    <row r="12" ht="20.25" customHeight="1">
      <c r="A12" s="3">
        <v>2</v>
      </c>
    </row>
    <row r="13" spans="1:10" ht="20.25" customHeight="1">
      <c r="A13" s="3">
        <f>$B$1*100+B13</f>
        <v>302</v>
      </c>
      <c r="B13" s="7">
        <f>IF($K$1="Afprinten",($A12-1)*Paringen!$I$4+$A11,($A11-1)*4+$A12)</f>
        <v>2</v>
      </c>
      <c r="C13" s="7"/>
      <c r="D13" s="7"/>
      <c r="E13" s="8" t="str">
        <f>VLOOKUP(VLOOKUP(A13,Paringen!B:F,4,FALSE),Ploegen,2,FALSE)</f>
        <v>Porta Mosana College</v>
      </c>
      <c r="G13" s="3" t="s">
        <v>6</v>
      </c>
      <c r="I13" s="8" t="str">
        <f>VLOOKUP(VLOOKUP(A13,Paringen!B:F,5,FALSE),Ploegen,2,FALSE)</f>
        <v>Bernard Lievegoed College 1</v>
      </c>
      <c r="J13" s="8"/>
    </row>
    <row r="14" spans="3:11" ht="20.25" customHeight="1">
      <c r="C14" s="5">
        <v>1</v>
      </c>
      <c r="D14" s="5" t="s">
        <v>11</v>
      </c>
      <c r="E14" s="4" t="str">
        <f>VLOOKUP(VLOOKUP(A13,Paringen!B:F,4,FALSE),Ploegen,3,FALSE)</f>
        <v>Kshirsagar, Pranav</v>
      </c>
      <c r="F14" s="13">
        <v>0</v>
      </c>
      <c r="G14" s="3" t="s">
        <v>13</v>
      </c>
      <c r="H14" s="5">
        <f>IF(F14="","",1-F14)</f>
        <v>1</v>
      </c>
      <c r="I14" s="4" t="str">
        <f>VLOOKUP(VLOOKUP(A13,Paringen!B:F,5,FALSE),Ploegen,3,FALSE)</f>
        <v>Perez Przyk, Karol</v>
      </c>
      <c r="J14" s="4">
        <f>H14</f>
        <v>1</v>
      </c>
      <c r="K14" s="5" t="s">
        <v>12</v>
      </c>
    </row>
    <row r="15" spans="3:11" ht="20.25" customHeight="1">
      <c r="C15" s="5">
        <v>2</v>
      </c>
      <c r="D15" s="5" t="s">
        <v>12</v>
      </c>
      <c r="E15" s="4" t="str">
        <f>VLOOKUP(VLOOKUP(A13,Paringen!B:F,4,FALSE),Ploegen,4,FALSE)</f>
        <v>Klinkenberg, Jelmar</v>
      </c>
      <c r="F15" s="25">
        <v>1</v>
      </c>
      <c r="G15" s="3" t="s">
        <v>13</v>
      </c>
      <c r="H15" s="5">
        <f>IF(F15="","",1-F15)</f>
        <v>0</v>
      </c>
      <c r="I15" s="4" t="str">
        <f>VLOOKUP(VLOOKUP(A13,Paringen!B:F,5,FALSE),Ploegen,4,FALSE)</f>
        <v>Peukens, James</v>
      </c>
      <c r="J15" s="4">
        <f>H15</f>
        <v>0</v>
      </c>
      <c r="K15" s="5" t="s">
        <v>11</v>
      </c>
    </row>
    <row r="16" spans="3:11" ht="20.25" customHeight="1">
      <c r="C16" s="5">
        <v>3</v>
      </c>
      <c r="D16" s="5" t="s">
        <v>11</v>
      </c>
      <c r="E16" s="4" t="str">
        <f>VLOOKUP(VLOOKUP(A13,Paringen!B:F,4,FALSE),Ploegen,5,FALSE)</f>
        <v>Cakmak, Metehan</v>
      </c>
      <c r="F16" s="13">
        <v>1</v>
      </c>
      <c r="G16" s="3" t="s">
        <v>13</v>
      </c>
      <c r="H16" s="5">
        <f>IF(F16="","",1-F16)</f>
        <v>0</v>
      </c>
      <c r="I16" s="4" t="str">
        <f>VLOOKUP(VLOOKUP(A13,Paringen!B:F,5,FALSE),Ploegen,5,FALSE)</f>
        <v>Ruijpers, Lean</v>
      </c>
      <c r="J16" s="4">
        <f>H16</f>
        <v>0</v>
      </c>
      <c r="K16" s="5" t="s">
        <v>12</v>
      </c>
    </row>
    <row r="17" spans="3:11" ht="20.25" customHeight="1" thickBot="1">
      <c r="C17" s="5">
        <v>4</v>
      </c>
      <c r="D17" s="5" t="s">
        <v>12</v>
      </c>
      <c r="E17" s="4" t="str">
        <f>VLOOKUP(VLOOKUP(A13,Paringen!B:F,4,FALSE),Ploegen,6,FALSE)</f>
        <v>van Bokhoven, Juul</v>
      </c>
      <c r="F17" s="13">
        <v>1</v>
      </c>
      <c r="G17" s="3" t="s">
        <v>13</v>
      </c>
      <c r="H17" s="5">
        <f>IF(F17="","",1-F17)</f>
        <v>0</v>
      </c>
      <c r="I17" s="4" t="str">
        <f>VLOOKUP(VLOOKUP(A13,Paringen!B:F,5,FALSE),Ploegen,6,FALSE)</f>
        <v>Mentink, Levi</v>
      </c>
      <c r="J17" s="4">
        <f>H17</f>
        <v>0</v>
      </c>
      <c r="K17" s="5" t="s">
        <v>11</v>
      </c>
    </row>
    <row r="18" spans="5:8" ht="20.25" customHeight="1" thickTop="1">
      <c r="E18" s="9" t="s">
        <v>14</v>
      </c>
      <c r="F18" s="38">
        <f>IF(OR(F14="",F15="",F16="",F17=""),"",SUM(F14:F17))</f>
        <v>3</v>
      </c>
      <c r="G18" s="39" t="s">
        <v>13</v>
      </c>
      <c r="H18" s="40">
        <f>IF(OR(H14="",H15="",H16="",H17=""),"",SUM(H14:H17))</f>
        <v>1</v>
      </c>
    </row>
    <row r="20" spans="1:3" ht="20.25" customHeight="1">
      <c r="A20" s="3">
        <v>1</v>
      </c>
      <c r="B20" s="6" t="str">
        <f>CONCATENATE(Ploegen!$C$1," ",$A$1," ",$B$1)</f>
        <v>LiSB Limb. Schoolschaak VO 2023 Ronde 3</v>
      </c>
      <c r="C20" s="6"/>
    </row>
    <row r="21" ht="20.25" customHeight="1">
      <c r="A21" s="3">
        <v>3</v>
      </c>
    </row>
    <row r="22" spans="1:10" ht="20.25" customHeight="1">
      <c r="A22" s="3">
        <f>$B$1*100+B22</f>
        <v>303</v>
      </c>
      <c r="B22" s="7">
        <f>IF($K$1="Afprinten",($A21-1)*Paringen!$I$4+$A20,($A20-1)*4+$A21)</f>
        <v>3</v>
      </c>
      <c r="C22" s="7"/>
      <c r="D22" s="7"/>
      <c r="E22" s="8" t="e">
        <f>VLOOKUP(VLOOKUP(A22,Paringen!B:F,4,FALSE),Ploegen,2,FALSE)</f>
        <v>#N/A</v>
      </c>
      <c r="G22" s="3" t="s">
        <v>6</v>
      </c>
      <c r="I22" s="8" t="e">
        <f>VLOOKUP(VLOOKUP(A22,Paringen!B:F,5,FALSE),Ploegen,2,FALSE)</f>
        <v>#N/A</v>
      </c>
      <c r="J22" s="8"/>
    </row>
    <row r="23" spans="3:11" ht="20.25" customHeight="1">
      <c r="C23" s="5">
        <v>1</v>
      </c>
      <c r="D23" s="5" t="s">
        <v>11</v>
      </c>
      <c r="E23" s="4" t="e">
        <f>VLOOKUP(VLOOKUP(A22,Paringen!B:F,4,FALSE),Ploegen,3,FALSE)</f>
        <v>#N/A</v>
      </c>
      <c r="G23" s="3" t="s">
        <v>13</v>
      </c>
      <c r="H23" s="5">
        <f>IF(F23="","",1-F23)</f>
      </c>
      <c r="I23" s="4" t="e">
        <f>VLOOKUP(VLOOKUP(A22,Paringen!B:F,5,FALSE),Ploegen,3,FALSE)</f>
        <v>#N/A</v>
      </c>
      <c r="J23" s="4">
        <f>H23</f>
      </c>
      <c r="K23" s="5" t="s">
        <v>12</v>
      </c>
    </row>
    <row r="24" spans="3:11" ht="20.25" customHeight="1">
      <c r="C24" s="5">
        <v>2</v>
      </c>
      <c r="D24" s="5" t="s">
        <v>12</v>
      </c>
      <c r="E24" s="4" t="e">
        <f>VLOOKUP(VLOOKUP(A22,Paringen!B:F,4,FALSE),Ploegen,4,FALSE)</f>
        <v>#N/A</v>
      </c>
      <c r="G24" s="3" t="s">
        <v>13</v>
      </c>
      <c r="H24" s="5">
        <f>IF(F24="","",1-F24)</f>
      </c>
      <c r="I24" s="4" t="e">
        <f>VLOOKUP(VLOOKUP(A22,Paringen!B:F,5,FALSE),Ploegen,4,FALSE)</f>
        <v>#N/A</v>
      </c>
      <c r="J24" s="4">
        <f>H24</f>
      </c>
      <c r="K24" s="5" t="s">
        <v>11</v>
      </c>
    </row>
    <row r="25" spans="3:11" ht="20.25" customHeight="1">
      <c r="C25" s="5">
        <v>3</v>
      </c>
      <c r="D25" s="5" t="s">
        <v>11</v>
      </c>
      <c r="E25" s="4" t="e">
        <f>VLOOKUP(VLOOKUP(A22,Paringen!B:F,4,FALSE),Ploegen,5,FALSE)</f>
        <v>#N/A</v>
      </c>
      <c r="G25" s="3" t="s">
        <v>13</v>
      </c>
      <c r="H25" s="5">
        <f>IF(F25="","",1-F25)</f>
      </c>
      <c r="I25" s="4" t="e">
        <f>VLOOKUP(VLOOKUP(A22,Paringen!B:F,5,FALSE),Ploegen,5,FALSE)</f>
        <v>#N/A</v>
      </c>
      <c r="J25" s="4">
        <f>H25</f>
      </c>
      <c r="K25" s="5" t="s">
        <v>12</v>
      </c>
    </row>
    <row r="26" spans="3:11" ht="20.25" customHeight="1" thickBot="1">
      <c r="C26" s="5">
        <v>4</v>
      </c>
      <c r="D26" s="5" t="s">
        <v>12</v>
      </c>
      <c r="E26" s="4" t="e">
        <f>VLOOKUP(VLOOKUP(A22,Paringen!B:F,4,FALSE),Ploegen,6,FALSE)</f>
        <v>#N/A</v>
      </c>
      <c r="G26" s="3" t="s">
        <v>13</v>
      </c>
      <c r="H26" s="5">
        <f>IF(F26="","",1-F26)</f>
      </c>
      <c r="I26" s="4" t="e">
        <f>VLOOKUP(VLOOKUP(A22,Paringen!B:F,5,FALSE),Ploegen,6,FALSE)</f>
        <v>#N/A</v>
      </c>
      <c r="J26" s="4">
        <f>H26</f>
      </c>
      <c r="K26" s="5" t="s">
        <v>11</v>
      </c>
    </row>
    <row r="27" spans="5:8" ht="20.25" customHeight="1" thickTop="1">
      <c r="E27" s="9" t="s">
        <v>14</v>
      </c>
      <c r="F27" s="38">
        <f>IF(OR(F23="",F24="",F25="",F26=""),"",SUM(F23:F26))</f>
      </c>
      <c r="G27" s="39" t="s">
        <v>13</v>
      </c>
      <c r="H27" s="40">
        <f>IF(OR(H23="",H24="",H25="",H26=""),"",SUM(H23:H26))</f>
      </c>
    </row>
    <row r="29" spans="1:3" ht="20.25" customHeight="1">
      <c r="A29" s="3">
        <v>1</v>
      </c>
      <c r="B29" s="6" t="str">
        <f>CONCATENATE(Ploegen!$C$1," ",$A$1," ",$B$1)</f>
        <v>LiSB Limb. Schoolschaak VO 2023 Ronde 3</v>
      </c>
      <c r="C29" s="6"/>
    </row>
    <row r="30" ht="20.25" customHeight="1">
      <c r="A30" s="3">
        <v>4</v>
      </c>
    </row>
    <row r="31" spans="1:10" ht="20.25" customHeight="1">
      <c r="A31" s="3">
        <f>$B$1*100+B31</f>
        <v>304</v>
      </c>
      <c r="B31" s="7">
        <f>IF($K$1="Afprinten",($A30-1)*Paringen!$I$4+$A29,($A29-1)*4+$A30)</f>
        <v>4</v>
      </c>
      <c r="C31" s="7"/>
      <c r="D31" s="7"/>
      <c r="E31" s="8" t="e">
        <f>VLOOKUP(VLOOKUP(A31,Paringen!B:F,4,FALSE),Ploegen,2,FALSE)</f>
        <v>#N/A</v>
      </c>
      <c r="G31" s="3" t="s">
        <v>6</v>
      </c>
      <c r="I31" s="8" t="e">
        <f>VLOOKUP(VLOOKUP(A31,Paringen!B:F,5,FALSE),Ploegen,2,FALSE)</f>
        <v>#N/A</v>
      </c>
      <c r="J31" s="8"/>
    </row>
    <row r="32" spans="3:11" ht="20.25" customHeight="1">
      <c r="C32" s="5">
        <v>1</v>
      </c>
      <c r="D32" s="5" t="s">
        <v>11</v>
      </c>
      <c r="E32" s="4" t="e">
        <f>VLOOKUP(VLOOKUP(A31,Paringen!B:F,4,FALSE),Ploegen,3,FALSE)</f>
        <v>#N/A</v>
      </c>
      <c r="G32" s="3" t="s">
        <v>13</v>
      </c>
      <c r="H32" s="5">
        <f>IF(F32="","",1-F32)</f>
      </c>
      <c r="I32" s="4" t="e">
        <f>VLOOKUP(VLOOKUP(A31,Paringen!B:F,5,FALSE),Ploegen,3,FALSE)</f>
        <v>#N/A</v>
      </c>
      <c r="J32" s="4">
        <f>H32</f>
      </c>
      <c r="K32" s="5" t="s">
        <v>12</v>
      </c>
    </row>
    <row r="33" spans="3:11" ht="20.25" customHeight="1">
      <c r="C33" s="5">
        <v>2</v>
      </c>
      <c r="D33" s="5" t="s">
        <v>12</v>
      </c>
      <c r="E33" s="4" t="e">
        <f>VLOOKUP(VLOOKUP(A31,Paringen!B:F,4,FALSE),Ploegen,4,FALSE)</f>
        <v>#N/A</v>
      </c>
      <c r="G33" s="3" t="s">
        <v>13</v>
      </c>
      <c r="H33" s="5">
        <f>IF(F33="","",1-F33)</f>
      </c>
      <c r="I33" s="4" t="e">
        <f>VLOOKUP(VLOOKUP(A31,Paringen!B:F,5,FALSE),Ploegen,4,FALSE)</f>
        <v>#N/A</v>
      </c>
      <c r="J33" s="4">
        <f>H33</f>
      </c>
      <c r="K33" s="5" t="s">
        <v>11</v>
      </c>
    </row>
    <row r="34" spans="3:11" ht="20.25" customHeight="1">
      <c r="C34" s="5">
        <v>3</v>
      </c>
      <c r="D34" s="5" t="s">
        <v>11</v>
      </c>
      <c r="E34" s="4" t="e">
        <f>VLOOKUP(VLOOKUP(A31,Paringen!B:F,4,FALSE),Ploegen,5,FALSE)</f>
        <v>#N/A</v>
      </c>
      <c r="G34" s="3" t="s">
        <v>13</v>
      </c>
      <c r="H34" s="5">
        <f>IF(F34="","",1-F34)</f>
      </c>
      <c r="I34" s="4" t="e">
        <f>VLOOKUP(VLOOKUP(A31,Paringen!B:F,5,FALSE),Ploegen,5,FALSE)</f>
        <v>#N/A</v>
      </c>
      <c r="J34" s="4">
        <f>H34</f>
      </c>
      <c r="K34" s="5" t="s">
        <v>12</v>
      </c>
    </row>
    <row r="35" spans="3:11" ht="20.25" customHeight="1" thickBot="1">
      <c r="C35" s="5">
        <v>4</v>
      </c>
      <c r="D35" s="5" t="s">
        <v>12</v>
      </c>
      <c r="E35" s="4" t="e">
        <f>VLOOKUP(VLOOKUP(A31,Paringen!B:F,4,FALSE),Ploegen,6,FALSE)</f>
        <v>#N/A</v>
      </c>
      <c r="G35" s="3" t="s">
        <v>13</v>
      </c>
      <c r="H35" s="5">
        <f>IF(F35="","",1-F35)</f>
      </c>
      <c r="I35" s="4" t="e">
        <f>VLOOKUP(VLOOKUP(A31,Paringen!B:F,5,FALSE),Ploegen,6,FALSE)</f>
        <v>#N/A</v>
      </c>
      <c r="J35" s="4">
        <f>H35</f>
      </c>
      <c r="K35" s="5" t="s">
        <v>11</v>
      </c>
    </row>
    <row r="36" spans="5:8" ht="20.25" customHeight="1" thickTop="1">
      <c r="E36" s="9" t="s">
        <v>14</v>
      </c>
      <c r="F36" s="38">
        <f>IF(OR(F32="",F33="",F34="",F35=""),"",SUM(F32:F35))</f>
      </c>
      <c r="G36" s="39" t="s">
        <v>13</v>
      </c>
      <c r="H36" s="40">
        <f>IF(OR(H32="",H33="",H34="",H35=""),"",SUM(H32:H35))</f>
      </c>
    </row>
    <row r="38" spans="1:3" ht="20.25" customHeight="1">
      <c r="A38" s="3">
        <v>2</v>
      </c>
      <c r="B38" s="6" t="str">
        <f>CONCATENATE(Ploegen!$C$1," ",$A$1," ",$B$1)</f>
        <v>LiSB Limb. Schoolschaak VO 2023 Ronde 3</v>
      </c>
      <c r="C38" s="6"/>
    </row>
    <row r="39" ht="20.25" customHeight="1">
      <c r="A39" s="3">
        <v>1</v>
      </c>
    </row>
    <row r="40" spans="1:10" ht="20.25" customHeight="1">
      <c r="A40" s="3">
        <f>$B$1*100+B40</f>
        <v>305</v>
      </c>
      <c r="B40" s="7">
        <f>IF($K$1="Afprinten",($A39-1)*Paringen!$I$4+$A38,($A38-1)*4+$A39)</f>
        <v>5</v>
      </c>
      <c r="C40" s="7"/>
      <c r="D40" s="7"/>
      <c r="E40" s="8" t="e">
        <f>VLOOKUP(VLOOKUP(A40,Paringen!B:F,4,FALSE),Ploegen,2,FALSE)</f>
        <v>#N/A</v>
      </c>
      <c r="G40" s="3" t="s">
        <v>6</v>
      </c>
      <c r="I40" s="8" t="e">
        <f>VLOOKUP(VLOOKUP(A40,Paringen!B:F,5,FALSE),Ploegen,2,FALSE)</f>
        <v>#N/A</v>
      </c>
      <c r="J40" s="8"/>
    </row>
    <row r="41" spans="3:11" ht="20.25" customHeight="1">
      <c r="C41" s="5">
        <v>1</v>
      </c>
      <c r="D41" s="5" t="s">
        <v>11</v>
      </c>
      <c r="E41" s="4" t="e">
        <f>VLOOKUP(VLOOKUP(A40,Paringen!B:F,4,FALSE),Ploegen,3,FALSE)</f>
        <v>#N/A</v>
      </c>
      <c r="G41" s="3" t="s">
        <v>13</v>
      </c>
      <c r="H41" s="5">
        <f>IF(F41="","",1-F41)</f>
      </c>
      <c r="I41" s="4" t="e">
        <f>VLOOKUP(VLOOKUP(A40,Paringen!B:F,5,FALSE),Ploegen,3,FALSE)</f>
        <v>#N/A</v>
      </c>
      <c r="J41" s="4">
        <f>H41</f>
      </c>
      <c r="K41" s="5" t="s">
        <v>12</v>
      </c>
    </row>
    <row r="42" spans="3:11" ht="20.25" customHeight="1">
      <c r="C42" s="5">
        <v>2</v>
      </c>
      <c r="D42" s="5" t="s">
        <v>12</v>
      </c>
      <c r="E42" s="4" t="e">
        <f>VLOOKUP(VLOOKUP(A40,Paringen!B:F,4,FALSE),Ploegen,4,FALSE)</f>
        <v>#N/A</v>
      </c>
      <c r="G42" s="3" t="s">
        <v>13</v>
      </c>
      <c r="H42" s="5">
        <f>IF(F42="","",1-F42)</f>
      </c>
      <c r="I42" s="4" t="e">
        <f>VLOOKUP(VLOOKUP(A40,Paringen!B:F,5,FALSE),Ploegen,4,FALSE)</f>
        <v>#N/A</v>
      </c>
      <c r="J42" s="4">
        <f>H42</f>
      </c>
      <c r="K42" s="5" t="s">
        <v>11</v>
      </c>
    </row>
    <row r="43" spans="3:11" ht="20.25" customHeight="1">
      <c r="C43" s="5">
        <v>3</v>
      </c>
      <c r="D43" s="5" t="s">
        <v>11</v>
      </c>
      <c r="E43" s="4" t="e">
        <f>VLOOKUP(VLOOKUP(A40,Paringen!B:F,4,FALSE),Ploegen,5,FALSE)</f>
        <v>#N/A</v>
      </c>
      <c r="G43" s="3" t="s">
        <v>13</v>
      </c>
      <c r="H43" s="5">
        <f>IF(F43="","",1-F43)</f>
      </c>
      <c r="I43" s="4" t="e">
        <f>VLOOKUP(VLOOKUP(A40,Paringen!B:F,5,FALSE),Ploegen,5,FALSE)</f>
        <v>#N/A</v>
      </c>
      <c r="J43" s="4">
        <f>H43</f>
      </c>
      <c r="K43" s="5" t="s">
        <v>12</v>
      </c>
    </row>
    <row r="44" spans="3:11" ht="20.25" customHeight="1" thickBot="1">
      <c r="C44" s="5">
        <v>4</v>
      </c>
      <c r="D44" s="5" t="s">
        <v>12</v>
      </c>
      <c r="E44" s="4" t="e">
        <f>VLOOKUP(VLOOKUP(A40,Paringen!B:F,4,FALSE),Ploegen,6,FALSE)</f>
        <v>#N/A</v>
      </c>
      <c r="G44" s="3" t="s">
        <v>13</v>
      </c>
      <c r="H44" s="5">
        <f>IF(F44="","",1-F44)</f>
      </c>
      <c r="I44" s="4" t="e">
        <f>VLOOKUP(VLOOKUP(A40,Paringen!B:F,5,FALSE),Ploegen,6,FALSE)</f>
        <v>#N/A</v>
      </c>
      <c r="J44" s="4">
        <f>H44</f>
      </c>
      <c r="K44" s="5" t="s">
        <v>11</v>
      </c>
    </row>
    <row r="45" spans="5:8" ht="20.25" customHeight="1" thickTop="1">
      <c r="E45" s="9" t="s">
        <v>14</v>
      </c>
      <c r="F45" s="38">
        <f>IF(OR(F41="",F42="",F43="",F44=""),"",SUM(F41:F44))</f>
      </c>
      <c r="G45" s="39" t="s">
        <v>13</v>
      </c>
      <c r="H45" s="40">
        <f>IF(OR(H41="",H42="",H43="",H44=""),"",SUM(H41:H44))</f>
      </c>
    </row>
    <row r="47" spans="1:3" ht="20.25" customHeight="1">
      <c r="A47" s="3">
        <v>2</v>
      </c>
      <c r="B47" s="6" t="str">
        <f>CONCATENATE(Ploegen!$C$1," ",$A$1," ",$B$1)</f>
        <v>LiSB Limb. Schoolschaak VO 2023 Ronde 3</v>
      </c>
      <c r="C47" s="6"/>
    </row>
    <row r="48" ht="20.25" customHeight="1">
      <c r="A48" s="3">
        <v>2</v>
      </c>
    </row>
    <row r="49" spans="1:10" ht="20.25" customHeight="1">
      <c r="A49" s="3">
        <f>$B$1*100+B49</f>
        <v>306</v>
      </c>
      <c r="B49" s="7">
        <f>IF($K$1="Afprinten",($A48-1)*Paringen!$I$4+$A47,($A47-1)*4+$A48)</f>
        <v>6</v>
      </c>
      <c r="C49" s="7"/>
      <c r="D49" s="7"/>
      <c r="E49" s="8" t="e">
        <f>VLOOKUP(VLOOKUP(A49,Paringen!B:F,4,FALSE),Ploegen,2,FALSE)</f>
        <v>#N/A</v>
      </c>
      <c r="G49" s="3" t="s">
        <v>6</v>
      </c>
      <c r="I49" s="8" t="e">
        <f>VLOOKUP(VLOOKUP(A49,Paringen!B:F,5,FALSE),Ploegen,2,FALSE)</f>
        <v>#N/A</v>
      </c>
      <c r="J49" s="8"/>
    </row>
    <row r="50" spans="3:11" ht="20.25" customHeight="1">
      <c r="C50" s="5">
        <v>1</v>
      </c>
      <c r="D50" s="5" t="s">
        <v>11</v>
      </c>
      <c r="E50" s="4" t="e">
        <f>VLOOKUP(VLOOKUP(A49,Paringen!B:F,4,FALSE),Ploegen,3,FALSE)</f>
        <v>#N/A</v>
      </c>
      <c r="G50" s="3" t="s">
        <v>13</v>
      </c>
      <c r="H50" s="5">
        <f>IF(F50="","",1-F50)</f>
      </c>
      <c r="I50" s="4" t="e">
        <f>VLOOKUP(VLOOKUP(A49,Paringen!B:F,5,FALSE),Ploegen,3,FALSE)</f>
        <v>#N/A</v>
      </c>
      <c r="J50" s="4">
        <f>H50</f>
      </c>
      <c r="K50" s="5" t="s">
        <v>12</v>
      </c>
    </row>
    <row r="51" spans="3:11" ht="20.25" customHeight="1">
      <c r="C51" s="5">
        <v>2</v>
      </c>
      <c r="D51" s="5" t="s">
        <v>12</v>
      </c>
      <c r="E51" s="4" t="e">
        <f>VLOOKUP(VLOOKUP(A49,Paringen!B:F,4,FALSE),Ploegen,4,FALSE)</f>
        <v>#N/A</v>
      </c>
      <c r="G51" s="3" t="s">
        <v>13</v>
      </c>
      <c r="H51" s="5">
        <f>IF(F51="","",1-F51)</f>
      </c>
      <c r="I51" s="4" t="e">
        <f>VLOOKUP(VLOOKUP(A49,Paringen!B:F,5,FALSE),Ploegen,4,FALSE)</f>
        <v>#N/A</v>
      </c>
      <c r="J51" s="4">
        <f>H51</f>
      </c>
      <c r="K51" s="5" t="s">
        <v>11</v>
      </c>
    </row>
    <row r="52" spans="3:11" ht="20.25" customHeight="1">
      <c r="C52" s="5">
        <v>3</v>
      </c>
      <c r="D52" s="5" t="s">
        <v>11</v>
      </c>
      <c r="E52" s="4" t="e">
        <f>VLOOKUP(VLOOKUP(A49,Paringen!B:F,4,FALSE),Ploegen,5,FALSE)</f>
        <v>#N/A</v>
      </c>
      <c r="G52" s="3" t="s">
        <v>13</v>
      </c>
      <c r="H52" s="5">
        <f>IF(F52="","",1-F52)</f>
      </c>
      <c r="I52" s="4" t="e">
        <f>VLOOKUP(VLOOKUP(A49,Paringen!B:F,5,FALSE),Ploegen,5,FALSE)</f>
        <v>#N/A</v>
      </c>
      <c r="J52" s="4">
        <f>H52</f>
      </c>
      <c r="K52" s="5" t="s">
        <v>12</v>
      </c>
    </row>
    <row r="53" spans="3:11" ht="20.25" customHeight="1" thickBot="1">
      <c r="C53" s="5">
        <v>4</v>
      </c>
      <c r="D53" s="5" t="s">
        <v>12</v>
      </c>
      <c r="E53" s="4" t="e">
        <f>VLOOKUP(VLOOKUP(A49,Paringen!B:F,4,FALSE),Ploegen,6,FALSE)</f>
        <v>#N/A</v>
      </c>
      <c r="G53" s="3" t="s">
        <v>13</v>
      </c>
      <c r="H53" s="5">
        <f>IF(F53="","",1-F53)</f>
      </c>
      <c r="I53" s="4" t="e">
        <f>VLOOKUP(VLOOKUP(A49,Paringen!B:F,5,FALSE),Ploegen,6,FALSE)</f>
        <v>#N/A</v>
      </c>
      <c r="J53" s="4">
        <f>H53</f>
      </c>
      <c r="K53" s="5" t="s">
        <v>11</v>
      </c>
    </row>
    <row r="54" spans="5:8" ht="20.25" customHeight="1" thickTop="1">
      <c r="E54" s="9" t="s">
        <v>14</v>
      </c>
      <c r="F54" s="38">
        <f>IF(OR(F50="",F51="",F52="",F53=""),"",SUM(F50:F53))</f>
      </c>
      <c r="G54" s="39" t="s">
        <v>13</v>
      </c>
      <c r="H54" s="40">
        <f>IF(OR(H50="",H51="",H52="",H53=""),"",SUM(H50:H53))</f>
      </c>
    </row>
    <row r="56" spans="1:3" ht="20.25" customHeight="1">
      <c r="A56" s="3">
        <v>2</v>
      </c>
      <c r="B56" s="6" t="str">
        <f>CONCATENATE(Ploegen!$C$1," ",$A$1," ",$B$1)</f>
        <v>LiSB Limb. Schoolschaak VO 2023 Ronde 3</v>
      </c>
      <c r="C56" s="6"/>
    </row>
    <row r="57" ht="20.25" customHeight="1">
      <c r="A57" s="3">
        <v>3</v>
      </c>
    </row>
    <row r="58" spans="1:10" ht="20.25" customHeight="1">
      <c r="A58" s="3">
        <f>$B$1*100+B58</f>
        <v>307</v>
      </c>
      <c r="B58" s="7">
        <f>IF($K$1="Afprinten",($A57-1)*Paringen!$I$4+$A56,($A56-1)*4+$A57)</f>
        <v>7</v>
      </c>
      <c r="C58" s="7"/>
      <c r="D58" s="7"/>
      <c r="E58" s="8" t="e">
        <f>VLOOKUP(VLOOKUP(A58,Paringen!B:F,4,FALSE),Ploegen,2,FALSE)</f>
        <v>#N/A</v>
      </c>
      <c r="G58" s="3" t="s">
        <v>6</v>
      </c>
      <c r="I58" s="8" t="e">
        <f>VLOOKUP(VLOOKUP(A58,Paringen!B:F,5,FALSE),Ploegen,2,FALSE)</f>
        <v>#N/A</v>
      </c>
      <c r="J58" s="8"/>
    </row>
    <row r="59" spans="3:11" ht="20.25" customHeight="1">
      <c r="C59" s="5">
        <v>1</v>
      </c>
      <c r="D59" s="5" t="s">
        <v>11</v>
      </c>
      <c r="E59" s="4" t="e">
        <f>VLOOKUP(VLOOKUP(A58,Paringen!B:F,4,FALSE),Ploegen,3,FALSE)</f>
        <v>#N/A</v>
      </c>
      <c r="G59" s="3" t="s">
        <v>13</v>
      </c>
      <c r="H59" s="5">
        <f>IF(F59="","",1-F59)</f>
      </c>
      <c r="I59" s="4" t="e">
        <f>VLOOKUP(VLOOKUP(A58,Paringen!B:F,5,FALSE),Ploegen,3,FALSE)</f>
        <v>#N/A</v>
      </c>
      <c r="J59" s="4">
        <f>H59</f>
      </c>
      <c r="K59" s="5" t="s">
        <v>12</v>
      </c>
    </row>
    <row r="60" spans="3:11" ht="20.25" customHeight="1">
      <c r="C60" s="5">
        <v>2</v>
      </c>
      <c r="D60" s="5" t="s">
        <v>12</v>
      </c>
      <c r="E60" s="4" t="e">
        <f>VLOOKUP(VLOOKUP(A58,Paringen!B:F,4,FALSE),Ploegen,4,FALSE)</f>
        <v>#N/A</v>
      </c>
      <c r="G60" s="3" t="s">
        <v>13</v>
      </c>
      <c r="H60" s="5">
        <f>IF(F60="","",1-F60)</f>
      </c>
      <c r="I60" s="4" t="e">
        <f>VLOOKUP(VLOOKUP(A58,Paringen!B:F,5,FALSE),Ploegen,4,FALSE)</f>
        <v>#N/A</v>
      </c>
      <c r="J60" s="4">
        <f>H60</f>
      </c>
      <c r="K60" s="5" t="s">
        <v>11</v>
      </c>
    </row>
    <row r="61" spans="3:11" ht="20.25" customHeight="1">
      <c r="C61" s="5">
        <v>3</v>
      </c>
      <c r="D61" s="5" t="s">
        <v>11</v>
      </c>
      <c r="E61" s="4" t="e">
        <f>VLOOKUP(VLOOKUP(A58,Paringen!B:F,4,FALSE),Ploegen,5,FALSE)</f>
        <v>#N/A</v>
      </c>
      <c r="G61" s="3" t="s">
        <v>13</v>
      </c>
      <c r="H61" s="5">
        <f>IF(F61="","",1-F61)</f>
      </c>
      <c r="I61" s="4" t="e">
        <f>VLOOKUP(VLOOKUP(A58,Paringen!B:F,5,FALSE),Ploegen,5,FALSE)</f>
        <v>#N/A</v>
      </c>
      <c r="J61" s="4">
        <f>H61</f>
      </c>
      <c r="K61" s="5" t="s">
        <v>12</v>
      </c>
    </row>
    <row r="62" spans="3:11" ht="20.25" customHeight="1" thickBot="1">
      <c r="C62" s="5">
        <v>4</v>
      </c>
      <c r="D62" s="5" t="s">
        <v>12</v>
      </c>
      <c r="E62" s="4" t="e">
        <f>VLOOKUP(VLOOKUP(A58,Paringen!B:F,4,FALSE),Ploegen,6,FALSE)</f>
        <v>#N/A</v>
      </c>
      <c r="G62" s="3" t="s">
        <v>13</v>
      </c>
      <c r="H62" s="5">
        <f>IF(F62="","",1-F62)</f>
      </c>
      <c r="I62" s="4" t="e">
        <f>VLOOKUP(VLOOKUP(A58,Paringen!B:F,5,FALSE),Ploegen,6,FALSE)</f>
        <v>#N/A</v>
      </c>
      <c r="J62" s="4">
        <f>H62</f>
      </c>
      <c r="K62" s="5" t="s">
        <v>11</v>
      </c>
    </row>
    <row r="63" spans="5:8" ht="20.25" customHeight="1" thickTop="1">
      <c r="E63" s="9" t="s">
        <v>14</v>
      </c>
      <c r="F63" s="38">
        <f>IF(OR(F59="",F60="",F61="",F62=""),"",SUM(F59:F62))</f>
      </c>
      <c r="G63" s="39" t="s">
        <v>13</v>
      </c>
      <c r="H63" s="40">
        <f>IF(OR(H59="",H60="",H61="",H62=""),"",SUM(H59:H62))</f>
      </c>
    </row>
    <row r="65" spans="1:3" ht="20.25" customHeight="1">
      <c r="A65" s="3">
        <v>2</v>
      </c>
      <c r="B65" s="6" t="str">
        <f>CONCATENATE(Ploegen!$C$1," ",$A$1," ",$B$1)</f>
        <v>LiSB Limb. Schoolschaak VO 2023 Ronde 3</v>
      </c>
      <c r="C65" s="6"/>
    </row>
    <row r="66" ht="20.25" customHeight="1">
      <c r="A66" s="3">
        <v>4</v>
      </c>
    </row>
    <row r="67" spans="1:10" ht="20.25" customHeight="1">
      <c r="A67" s="3">
        <f>$B$1*100+B67</f>
        <v>308</v>
      </c>
      <c r="B67" s="7">
        <f>IF($K$1="Afprinten",($A66-1)*Paringen!$I$4+$A65,($A65-1)*4+$A66)</f>
        <v>8</v>
      </c>
      <c r="C67" s="7"/>
      <c r="D67" s="7"/>
      <c r="E67" s="8" t="e">
        <f>VLOOKUP(VLOOKUP(A67,Paringen!B:F,4,FALSE),Ploegen,2,FALSE)</f>
        <v>#N/A</v>
      </c>
      <c r="G67" s="3" t="s">
        <v>6</v>
      </c>
      <c r="I67" s="8" t="e">
        <f>VLOOKUP(VLOOKUP(A67,Paringen!B:F,5,FALSE),Ploegen,2,FALSE)</f>
        <v>#N/A</v>
      </c>
      <c r="J67" s="8"/>
    </row>
    <row r="68" spans="3:11" ht="20.25" customHeight="1">
      <c r="C68" s="5">
        <v>1</v>
      </c>
      <c r="D68" s="5" t="s">
        <v>11</v>
      </c>
      <c r="E68" s="4" t="e">
        <f>VLOOKUP(VLOOKUP(A67,Paringen!B:F,4,FALSE),Ploegen,3,FALSE)</f>
        <v>#N/A</v>
      </c>
      <c r="G68" s="3" t="s">
        <v>13</v>
      </c>
      <c r="H68" s="5">
        <f>IF(F68="","",1-F68)</f>
      </c>
      <c r="I68" s="4" t="e">
        <f>VLOOKUP(VLOOKUP(A67,Paringen!B:F,5,FALSE),Ploegen,3,FALSE)</f>
        <v>#N/A</v>
      </c>
      <c r="J68" s="4">
        <f>H68</f>
      </c>
      <c r="K68" s="5" t="s">
        <v>12</v>
      </c>
    </row>
    <row r="69" spans="3:11" ht="20.25" customHeight="1">
      <c r="C69" s="5">
        <v>2</v>
      </c>
      <c r="D69" s="5" t="s">
        <v>12</v>
      </c>
      <c r="E69" s="4" t="e">
        <f>VLOOKUP(VLOOKUP(A67,Paringen!B:F,4,FALSE),Ploegen,4,FALSE)</f>
        <v>#N/A</v>
      </c>
      <c r="G69" s="3" t="s">
        <v>13</v>
      </c>
      <c r="H69" s="5">
        <f>IF(F69="","",1-F69)</f>
      </c>
      <c r="I69" s="4" t="e">
        <f>VLOOKUP(VLOOKUP(A67,Paringen!B:F,5,FALSE),Ploegen,4,FALSE)</f>
        <v>#N/A</v>
      </c>
      <c r="J69" s="4">
        <f>H69</f>
      </c>
      <c r="K69" s="5" t="s">
        <v>11</v>
      </c>
    </row>
    <row r="70" spans="3:11" ht="20.25" customHeight="1">
      <c r="C70" s="5">
        <v>3</v>
      </c>
      <c r="D70" s="5" t="s">
        <v>11</v>
      </c>
      <c r="E70" s="4" t="e">
        <f>VLOOKUP(VLOOKUP(A67,Paringen!B:F,4,FALSE),Ploegen,5,FALSE)</f>
        <v>#N/A</v>
      </c>
      <c r="G70" s="3" t="s">
        <v>13</v>
      </c>
      <c r="H70" s="5">
        <f>IF(F70="","",1-F70)</f>
      </c>
      <c r="I70" s="4" t="e">
        <f>VLOOKUP(VLOOKUP(A67,Paringen!B:F,5,FALSE),Ploegen,5,FALSE)</f>
        <v>#N/A</v>
      </c>
      <c r="J70" s="4">
        <f>H70</f>
      </c>
      <c r="K70" s="5" t="s">
        <v>12</v>
      </c>
    </row>
    <row r="71" spans="3:11" ht="20.25" customHeight="1" thickBot="1">
      <c r="C71" s="5">
        <v>4</v>
      </c>
      <c r="D71" s="5" t="s">
        <v>12</v>
      </c>
      <c r="E71" s="4" t="e">
        <f>VLOOKUP(VLOOKUP(A67,Paringen!B:F,4,FALSE),Ploegen,6,FALSE)</f>
        <v>#N/A</v>
      </c>
      <c r="G71" s="3" t="s">
        <v>13</v>
      </c>
      <c r="H71" s="5">
        <f>IF(F71="","",1-F71)</f>
      </c>
      <c r="I71" s="4" t="e">
        <f>VLOOKUP(VLOOKUP(A67,Paringen!B:F,5,FALSE),Ploegen,6,FALSE)</f>
        <v>#N/A</v>
      </c>
      <c r="J71" s="4">
        <f>H71</f>
      </c>
      <c r="K71" s="5" t="s">
        <v>11</v>
      </c>
    </row>
    <row r="72" spans="5:8" ht="20.25" customHeight="1" thickTop="1">
      <c r="E72" s="9" t="s">
        <v>14</v>
      </c>
      <c r="F72" s="38">
        <f>IF(OR(F68="",F69="",F70="",F71=""),"",SUM(F68:F71))</f>
      </c>
      <c r="G72" s="39" t="s">
        <v>13</v>
      </c>
      <c r="H72" s="40">
        <f>IF(OR(H68="",H69="",H70="",H71=""),"",SUM(H68:H71))</f>
      </c>
    </row>
  </sheetData>
  <sheetProtection/>
  <printOptions horizontalCentered="1"/>
  <pageMargins left="0.41" right="0.41" top="0.7874015748031497" bottom="0.7874015748031497" header="0.4" footer="0.4"/>
  <pageSetup horizontalDpi="300" verticalDpi="300" orientation="portrait" paperSize="9" scale="94" r:id="rId1"/>
  <rowBreaks count="1" manualBreakCount="1">
    <brk id="37" min="1" max="10" man="1"/>
  </rowBreaks>
</worksheet>
</file>

<file path=xl/worksheets/sheet9.xml><?xml version="1.0" encoding="utf-8"?>
<worksheet xmlns="http://schemas.openxmlformats.org/spreadsheetml/2006/main" xmlns:r="http://schemas.openxmlformats.org/officeDocument/2006/relationships">
  <dimension ref="A1:K72"/>
  <sheetViews>
    <sheetView showGridLines="0" zoomScalePageLayoutView="0" workbookViewId="0" topLeftCell="A1">
      <selection activeCell="K16" sqref="K16"/>
    </sheetView>
  </sheetViews>
  <sheetFormatPr defaultColWidth="9.140625" defaultRowHeight="20.25" customHeight="1"/>
  <cols>
    <col min="1" max="1" width="6.28125" style="3" customWidth="1"/>
    <col min="2" max="2" width="4.140625" style="5" customWidth="1"/>
    <col min="3" max="3" width="1.7109375" style="5" customWidth="1"/>
    <col min="4" max="4" width="6.57421875" style="5" bestFit="1" customWidth="1"/>
    <col min="5" max="5" width="33.7109375" style="4" customWidth="1"/>
    <col min="6" max="6" width="5.28125" style="13" bestFit="1" customWidth="1"/>
    <col min="7" max="7" width="6.421875" style="3" bestFit="1" customWidth="1"/>
    <col min="8" max="8" width="4.00390625" style="5" bestFit="1" customWidth="1"/>
    <col min="9" max="9" width="32.421875" style="4" customWidth="1"/>
    <col min="10" max="10" width="30.7109375" style="4" hidden="1" customWidth="1"/>
    <col min="11" max="11" width="7.140625" style="4" bestFit="1" customWidth="1"/>
    <col min="12" max="14" width="8.8515625" style="0" customWidth="1"/>
    <col min="15" max="16384" width="9.140625" style="4" customWidth="1"/>
  </cols>
  <sheetData>
    <row r="1" spans="1:11" ht="20.25" customHeight="1">
      <c r="A1" s="24" t="s">
        <v>8</v>
      </c>
      <c r="B1" s="3">
        <v>4</v>
      </c>
      <c r="C1" s="3"/>
      <c r="E1" s="29" t="s">
        <v>49</v>
      </c>
      <c r="F1" s="29" t="s">
        <v>107</v>
      </c>
      <c r="I1" s="4" t="s">
        <v>41</v>
      </c>
      <c r="K1" s="37" t="s">
        <v>43</v>
      </c>
    </row>
    <row r="2" spans="1:3" ht="20.25" customHeight="1">
      <c r="A2" s="3">
        <v>1</v>
      </c>
      <c r="B2" s="6" t="str">
        <f>CONCATENATE(Ploegen!$C$1," ",$A$1," ",$B$1)</f>
        <v>LiSB Limb. Schoolschaak VO 2023 Ronde 4</v>
      </c>
      <c r="C2" s="6"/>
    </row>
    <row r="3" ht="20.25" customHeight="1">
      <c r="A3" s="3">
        <v>1</v>
      </c>
    </row>
    <row r="4" spans="1:10" ht="20.25" customHeight="1">
      <c r="A4" s="3">
        <f>$B$1*100+B4</f>
        <v>401</v>
      </c>
      <c r="B4" s="7">
        <f>IF($K$1="Afprinten",($A3-1)*Paringen!$I$4+$A2,($A2-1)*4+$A3)</f>
        <v>1</v>
      </c>
      <c r="C4" s="7"/>
      <c r="D4" s="7"/>
      <c r="E4" s="8" t="str">
        <f>VLOOKUP(VLOOKUP(A4,Paringen!B:F,4,FALSE),Ploegen,2,FALSE)</f>
        <v>Bernard Lievegoed College 2</v>
      </c>
      <c r="G4" s="3" t="s">
        <v>6</v>
      </c>
      <c r="I4" s="8" t="str">
        <f>VLOOKUP(VLOOKUP(A4,Paringen!B:F,5,FALSE),Ploegen,2,FALSE)</f>
        <v>United World College Maastricht</v>
      </c>
      <c r="J4" s="8"/>
    </row>
    <row r="5" spans="3:11" ht="20.25" customHeight="1">
      <c r="C5" s="5">
        <v>1</v>
      </c>
      <c r="D5" s="5" t="s">
        <v>11</v>
      </c>
      <c r="E5" s="4" t="str">
        <f>VLOOKUP(VLOOKUP(A4,Paringen!B:F,4,FALSE),Ploegen,3,FALSE)</f>
        <v>van Rijn, Luuk</v>
      </c>
      <c r="F5" s="13">
        <v>0</v>
      </c>
      <c r="G5" s="3" t="s">
        <v>13</v>
      </c>
      <c r="H5" s="5">
        <f>IF(F5="","",1-F5)</f>
        <v>1</v>
      </c>
      <c r="I5" s="4" t="str">
        <f>VLOOKUP(VLOOKUP(A4,Paringen!B:F,5,FALSE),Ploegen,3,FALSE)</f>
        <v>McLaughlin, Iver</v>
      </c>
      <c r="J5" s="4">
        <f>H5</f>
        <v>1</v>
      </c>
      <c r="K5" s="5" t="s">
        <v>12</v>
      </c>
    </row>
    <row r="6" spans="3:11" ht="20.25" customHeight="1">
      <c r="C6" s="5">
        <v>2</v>
      </c>
      <c r="D6" s="5" t="s">
        <v>12</v>
      </c>
      <c r="E6" s="4" t="str">
        <f>VLOOKUP(VLOOKUP(A4,Paringen!B:F,4,FALSE),Ploegen,4,FALSE)</f>
        <v>van Rijn, Ger</v>
      </c>
      <c r="F6" s="13">
        <v>1</v>
      </c>
      <c r="G6" s="3" t="s">
        <v>13</v>
      </c>
      <c r="H6" s="5">
        <f>IF(F6="","",1-F6)</f>
        <v>0</v>
      </c>
      <c r="I6" s="4" t="str">
        <f>VLOOKUP(VLOOKUP(A4,Paringen!B:F,5,FALSE),Ploegen,4,FALSE)</f>
        <v>Shahi, Umang</v>
      </c>
      <c r="J6" s="4">
        <f>H6</f>
        <v>0</v>
      </c>
      <c r="K6" s="5" t="s">
        <v>11</v>
      </c>
    </row>
    <row r="7" spans="3:11" ht="20.25" customHeight="1">
      <c r="C7" s="5">
        <v>3</v>
      </c>
      <c r="D7" s="5" t="s">
        <v>11</v>
      </c>
      <c r="E7" s="4" t="str">
        <f>VLOOKUP(VLOOKUP(A4,Paringen!B:F,4,FALSE),Ploegen,5,FALSE)</f>
        <v>Willemsen, Rafael</v>
      </c>
      <c r="F7" s="13">
        <v>1</v>
      </c>
      <c r="G7" s="3" t="s">
        <v>13</v>
      </c>
      <c r="H7" s="5">
        <f>IF(F7="","",1-F7)</f>
        <v>0</v>
      </c>
      <c r="I7" s="4" t="str">
        <f>VLOOKUP(VLOOKUP(A4,Paringen!B:F,5,FALSE),Ploegen,5,FALSE)</f>
        <v>Shrivastava, Sayan</v>
      </c>
      <c r="J7" s="4">
        <f>H7</f>
        <v>0</v>
      </c>
      <c r="K7" s="5" t="s">
        <v>12</v>
      </c>
    </row>
    <row r="8" spans="3:11" ht="20.25" customHeight="1" thickBot="1">
      <c r="C8" s="5">
        <v>4</v>
      </c>
      <c r="D8" s="5" t="s">
        <v>12</v>
      </c>
      <c r="E8" s="4" t="str">
        <f>VLOOKUP(VLOOKUP(A4,Paringen!B:F,4,FALSE),Ploegen,6,FALSE)</f>
        <v>Eijkelenboom, Job</v>
      </c>
      <c r="F8" s="13">
        <v>1</v>
      </c>
      <c r="G8" s="3" t="s">
        <v>13</v>
      </c>
      <c r="H8" s="5">
        <f>IF(F8="","",1-F8)</f>
        <v>0</v>
      </c>
      <c r="I8" s="4" t="str">
        <f>VLOOKUP(VLOOKUP(A4,Paringen!B:F,5,FALSE),Ploegen,6,FALSE)</f>
        <v>UWCM - B4</v>
      </c>
      <c r="J8" s="4">
        <f>H8</f>
        <v>0</v>
      </c>
      <c r="K8" s="5" t="s">
        <v>11</v>
      </c>
    </row>
    <row r="9" spans="5:8" ht="20.25" customHeight="1" thickTop="1">
      <c r="E9" s="9" t="s">
        <v>14</v>
      </c>
      <c r="F9" s="38">
        <f>IF(OR(F5="",F6="",F7="",F8=""),"",SUM(F5:F8))</f>
        <v>3</v>
      </c>
      <c r="G9" s="39" t="s">
        <v>13</v>
      </c>
      <c r="H9" s="40">
        <f>IF(OR(H5="",H6="",H7="",H8=""),"",SUM(H5:H8))</f>
        <v>1</v>
      </c>
    </row>
    <row r="11" spans="1:3" ht="20.25" customHeight="1">
      <c r="A11" s="3">
        <v>1</v>
      </c>
      <c r="B11" s="6" t="str">
        <f>CONCATENATE(Ploegen!$C$1," ",$A$1," ",$B$1)</f>
        <v>LiSB Limb. Schoolschaak VO 2023 Ronde 4</v>
      </c>
      <c r="C11" s="6"/>
    </row>
    <row r="12" ht="20.25" customHeight="1">
      <c r="A12" s="3">
        <v>2</v>
      </c>
    </row>
    <row r="13" spans="1:10" ht="20.25" customHeight="1">
      <c r="A13" s="3">
        <f>$B$1*100+B13</f>
        <v>402</v>
      </c>
      <c r="B13" s="7">
        <f>IF($K$1="Afprinten",($A12-1)*Paringen!$I$4+$A11,($A11-1)*4+$A12)</f>
        <v>2</v>
      </c>
      <c r="C13" s="7"/>
      <c r="D13" s="7"/>
      <c r="E13" s="8" t="str">
        <f>VLOOKUP(VLOOKUP(A13,Paringen!B:F,4,FALSE),Ploegen,2,FALSE)</f>
        <v>Bernard Lievegoed College 1</v>
      </c>
      <c r="G13" s="3" t="s">
        <v>6</v>
      </c>
      <c r="I13" s="8" t="str">
        <f>VLOOKUP(VLOOKUP(A13,Paringen!B:F,5,FALSE),Ploegen,2,FALSE)</f>
        <v>Porta Mosana College</v>
      </c>
      <c r="J13" s="8"/>
    </row>
    <row r="14" spans="3:11" ht="20.25" customHeight="1">
      <c r="C14" s="5">
        <v>1</v>
      </c>
      <c r="D14" s="5" t="s">
        <v>11</v>
      </c>
      <c r="E14" s="4" t="str">
        <f>VLOOKUP(VLOOKUP(A13,Paringen!B:F,4,FALSE),Ploegen,3,FALSE)</f>
        <v>Perez Przyk, Karol</v>
      </c>
      <c r="F14" s="13">
        <v>0</v>
      </c>
      <c r="G14" s="3" t="s">
        <v>13</v>
      </c>
      <c r="H14" s="5">
        <f>IF(F14="","",1-F14)</f>
        <v>1</v>
      </c>
      <c r="I14" s="4" t="str">
        <f>VLOOKUP(VLOOKUP(A13,Paringen!B:F,5,FALSE),Ploegen,3,FALSE)</f>
        <v>Kshirsagar, Pranav</v>
      </c>
      <c r="J14" s="4">
        <f>H14</f>
        <v>1</v>
      </c>
      <c r="K14" s="5" t="s">
        <v>12</v>
      </c>
    </row>
    <row r="15" spans="3:11" ht="20.25" customHeight="1">
      <c r="C15" s="5">
        <v>2</v>
      </c>
      <c r="D15" s="5" t="s">
        <v>12</v>
      </c>
      <c r="E15" s="4" t="str">
        <f>VLOOKUP(VLOOKUP(A13,Paringen!B:F,4,FALSE),Ploegen,4,FALSE)</f>
        <v>Peukens, James</v>
      </c>
      <c r="F15" s="25">
        <v>0</v>
      </c>
      <c r="G15" s="3" t="s">
        <v>13</v>
      </c>
      <c r="H15" s="5">
        <f>IF(F15="","",1-F15)</f>
        <v>1</v>
      </c>
      <c r="I15" s="4" t="str">
        <f>VLOOKUP(VLOOKUP(A13,Paringen!B:F,5,FALSE),Ploegen,4,FALSE)</f>
        <v>Klinkenberg, Jelmar</v>
      </c>
      <c r="J15" s="4">
        <f>H15</f>
        <v>1</v>
      </c>
      <c r="K15" s="5" t="s">
        <v>11</v>
      </c>
    </row>
    <row r="16" spans="3:11" ht="20.25" customHeight="1">
      <c r="C16" s="5">
        <v>3</v>
      </c>
      <c r="D16" s="5" t="s">
        <v>11</v>
      </c>
      <c r="E16" s="4" t="str">
        <f>VLOOKUP(VLOOKUP(A13,Paringen!B:F,4,FALSE),Ploegen,5,FALSE)</f>
        <v>Ruijpers, Lean</v>
      </c>
      <c r="F16" s="13">
        <v>0</v>
      </c>
      <c r="G16" s="3" t="s">
        <v>13</v>
      </c>
      <c r="H16" s="5">
        <f>IF(F16="","",1-F16)</f>
        <v>1</v>
      </c>
      <c r="I16" s="4" t="str">
        <f>VLOOKUP(VLOOKUP(A13,Paringen!B:F,5,FALSE),Ploegen,5,FALSE)</f>
        <v>Cakmak, Metehan</v>
      </c>
      <c r="J16" s="4">
        <f>H16</f>
        <v>1</v>
      </c>
      <c r="K16" s="5" t="s">
        <v>12</v>
      </c>
    </row>
    <row r="17" spans="3:11" ht="20.25" customHeight="1" thickBot="1">
      <c r="C17" s="5">
        <v>4</v>
      </c>
      <c r="D17" s="5" t="s">
        <v>12</v>
      </c>
      <c r="E17" s="4" t="str">
        <f>VLOOKUP(VLOOKUP(A13,Paringen!B:F,4,FALSE),Ploegen,6,FALSE)</f>
        <v>Mentink, Levi</v>
      </c>
      <c r="F17" s="13">
        <v>0</v>
      </c>
      <c r="G17" s="3" t="s">
        <v>13</v>
      </c>
      <c r="H17" s="5">
        <f>IF(F17="","",1-F17)</f>
        <v>1</v>
      </c>
      <c r="I17" s="4" t="str">
        <f>VLOOKUP(VLOOKUP(A13,Paringen!B:F,5,FALSE),Ploegen,6,FALSE)</f>
        <v>van Bokhoven, Juul</v>
      </c>
      <c r="J17" s="4">
        <f>H17</f>
        <v>1</v>
      </c>
      <c r="K17" s="5" t="s">
        <v>11</v>
      </c>
    </row>
    <row r="18" spans="5:8" ht="20.25" customHeight="1" thickTop="1">
      <c r="E18" s="9" t="s">
        <v>14</v>
      </c>
      <c r="F18" s="38">
        <f>IF(OR(F14="",F15="",F16="",F17=""),"",SUM(F14:F17))</f>
        <v>0</v>
      </c>
      <c r="G18" s="39" t="s">
        <v>13</v>
      </c>
      <c r="H18" s="40">
        <f>IF(OR(H14="",H15="",H16="",H17=""),"",SUM(H14:H17))</f>
        <v>4</v>
      </c>
    </row>
    <row r="20" spans="1:3" ht="20.25" customHeight="1">
      <c r="A20" s="3">
        <v>1</v>
      </c>
      <c r="B20" s="6" t="str">
        <f>CONCATENATE(Ploegen!$C$1," ",$A$1," ",$B$1)</f>
        <v>LiSB Limb. Schoolschaak VO 2023 Ronde 4</v>
      </c>
      <c r="C20" s="6"/>
    </row>
    <row r="21" ht="20.25" customHeight="1">
      <c r="A21" s="3">
        <v>3</v>
      </c>
    </row>
    <row r="22" spans="1:10" ht="20.25" customHeight="1">
      <c r="A22" s="3">
        <f>$B$1*100+B22</f>
        <v>403</v>
      </c>
      <c r="B22" s="7">
        <f>IF($K$1="Afprinten",($A21-1)*Paringen!$I$4+$A20,($A20-1)*4+$A21)</f>
        <v>3</v>
      </c>
      <c r="C22" s="7"/>
      <c r="D22" s="7"/>
      <c r="E22" s="8" t="e">
        <f>VLOOKUP(VLOOKUP(A22,Paringen!B:F,4,FALSE),Ploegen,2,FALSE)</f>
        <v>#N/A</v>
      </c>
      <c r="G22" s="3" t="s">
        <v>6</v>
      </c>
      <c r="I22" s="8" t="e">
        <f>VLOOKUP(VLOOKUP(A22,Paringen!B:F,5,FALSE),Ploegen,2,FALSE)</f>
        <v>#N/A</v>
      </c>
      <c r="J22" s="8"/>
    </row>
    <row r="23" spans="3:11" ht="20.25" customHeight="1">
      <c r="C23" s="5">
        <v>1</v>
      </c>
      <c r="D23" s="5" t="s">
        <v>11</v>
      </c>
      <c r="E23" s="4" t="e">
        <f>VLOOKUP(VLOOKUP(A22,Paringen!B:F,4,FALSE),Ploegen,3,FALSE)</f>
        <v>#N/A</v>
      </c>
      <c r="G23" s="3" t="s">
        <v>13</v>
      </c>
      <c r="H23" s="5">
        <f>IF(F23="","",1-F23)</f>
      </c>
      <c r="I23" s="4" t="e">
        <f>VLOOKUP(VLOOKUP(A22,Paringen!B:F,5,FALSE),Ploegen,3,FALSE)</f>
        <v>#N/A</v>
      </c>
      <c r="J23" s="4">
        <f>H23</f>
      </c>
      <c r="K23" s="5" t="s">
        <v>12</v>
      </c>
    </row>
    <row r="24" spans="3:11" ht="20.25" customHeight="1">
      <c r="C24" s="5">
        <v>2</v>
      </c>
      <c r="D24" s="5" t="s">
        <v>12</v>
      </c>
      <c r="E24" s="4" t="e">
        <f>VLOOKUP(VLOOKUP(A22,Paringen!B:F,4,FALSE),Ploegen,4,FALSE)</f>
        <v>#N/A</v>
      </c>
      <c r="G24" s="3" t="s">
        <v>13</v>
      </c>
      <c r="H24" s="5">
        <f>IF(F24="","",1-F24)</f>
      </c>
      <c r="I24" s="4" t="e">
        <f>VLOOKUP(VLOOKUP(A22,Paringen!B:F,5,FALSE),Ploegen,4,FALSE)</f>
        <v>#N/A</v>
      </c>
      <c r="J24" s="4">
        <f>H24</f>
      </c>
      <c r="K24" s="5" t="s">
        <v>11</v>
      </c>
    </row>
    <row r="25" spans="3:11" ht="20.25" customHeight="1">
      <c r="C25" s="5">
        <v>3</v>
      </c>
      <c r="D25" s="5" t="s">
        <v>11</v>
      </c>
      <c r="E25" s="4" t="e">
        <f>VLOOKUP(VLOOKUP(A22,Paringen!B:F,4,FALSE),Ploegen,5,FALSE)</f>
        <v>#N/A</v>
      </c>
      <c r="G25" s="3" t="s">
        <v>13</v>
      </c>
      <c r="H25" s="5">
        <f>IF(F25="","",1-F25)</f>
      </c>
      <c r="I25" s="4" t="e">
        <f>VLOOKUP(VLOOKUP(A22,Paringen!B:F,5,FALSE),Ploegen,5,FALSE)</f>
        <v>#N/A</v>
      </c>
      <c r="J25" s="4">
        <f>H25</f>
      </c>
      <c r="K25" s="5" t="s">
        <v>12</v>
      </c>
    </row>
    <row r="26" spans="3:11" ht="20.25" customHeight="1" thickBot="1">
      <c r="C26" s="5">
        <v>4</v>
      </c>
      <c r="D26" s="5" t="s">
        <v>12</v>
      </c>
      <c r="E26" s="4" t="e">
        <f>VLOOKUP(VLOOKUP(A22,Paringen!B:F,4,FALSE),Ploegen,6,FALSE)</f>
        <v>#N/A</v>
      </c>
      <c r="G26" s="3" t="s">
        <v>13</v>
      </c>
      <c r="H26" s="5">
        <f>IF(F26="","",1-F26)</f>
      </c>
      <c r="I26" s="4" t="e">
        <f>VLOOKUP(VLOOKUP(A22,Paringen!B:F,5,FALSE),Ploegen,6,FALSE)</f>
        <v>#N/A</v>
      </c>
      <c r="J26" s="4">
        <f>H26</f>
      </c>
      <c r="K26" s="5" t="s">
        <v>11</v>
      </c>
    </row>
    <row r="27" spans="5:8" ht="20.25" customHeight="1" thickTop="1">
      <c r="E27" s="9" t="s">
        <v>14</v>
      </c>
      <c r="F27" s="38">
        <f>IF(OR(F23="",F24="",F25="",F26=""),"",SUM(F23:F26))</f>
      </c>
      <c r="G27" s="39" t="s">
        <v>13</v>
      </c>
      <c r="H27" s="40">
        <f>IF(OR(H23="",H24="",H25="",H26=""),"",SUM(H23:H26))</f>
      </c>
    </row>
    <row r="29" spans="1:3" ht="20.25" customHeight="1">
      <c r="A29" s="3">
        <v>1</v>
      </c>
      <c r="B29" s="6" t="str">
        <f>CONCATENATE(Ploegen!$C$1," ",$A$1," ",$B$1)</f>
        <v>LiSB Limb. Schoolschaak VO 2023 Ronde 4</v>
      </c>
      <c r="C29" s="6"/>
    </row>
    <row r="30" ht="20.25" customHeight="1">
      <c r="A30" s="3">
        <v>4</v>
      </c>
    </row>
    <row r="31" spans="1:10" ht="20.25" customHeight="1">
      <c r="A31" s="3">
        <f>$B$1*100+B31</f>
        <v>404</v>
      </c>
      <c r="B31" s="7">
        <f>IF($K$1="Afprinten",($A30-1)*Paringen!$I$4+$A29,($A29-1)*4+$A30)</f>
        <v>4</v>
      </c>
      <c r="C31" s="7"/>
      <c r="D31" s="7"/>
      <c r="E31" s="8" t="e">
        <f>VLOOKUP(VLOOKUP(A31,Paringen!B:F,4,FALSE),Ploegen,2,FALSE)</f>
        <v>#N/A</v>
      </c>
      <c r="G31" s="3" t="s">
        <v>6</v>
      </c>
      <c r="I31" s="8" t="e">
        <f>VLOOKUP(VLOOKUP(A31,Paringen!B:F,5,FALSE),Ploegen,2,FALSE)</f>
        <v>#N/A</v>
      </c>
      <c r="J31" s="8"/>
    </row>
    <row r="32" spans="3:11" ht="20.25" customHeight="1">
      <c r="C32" s="5">
        <v>1</v>
      </c>
      <c r="D32" s="5" t="s">
        <v>11</v>
      </c>
      <c r="E32" s="4" t="e">
        <f>VLOOKUP(VLOOKUP(A31,Paringen!B:F,4,FALSE),Ploegen,3,FALSE)</f>
        <v>#N/A</v>
      </c>
      <c r="G32" s="3" t="s">
        <v>13</v>
      </c>
      <c r="H32" s="5">
        <f>IF(F32="","",1-F32)</f>
      </c>
      <c r="I32" s="4" t="e">
        <f>VLOOKUP(VLOOKUP(A31,Paringen!B:F,5,FALSE),Ploegen,3,FALSE)</f>
        <v>#N/A</v>
      </c>
      <c r="J32" s="4">
        <f>H32</f>
      </c>
      <c r="K32" s="5" t="s">
        <v>12</v>
      </c>
    </row>
    <row r="33" spans="3:11" ht="20.25" customHeight="1">
      <c r="C33" s="5">
        <v>2</v>
      </c>
      <c r="D33" s="5" t="s">
        <v>12</v>
      </c>
      <c r="E33" s="4" t="e">
        <f>VLOOKUP(VLOOKUP(A31,Paringen!B:F,4,FALSE),Ploegen,4,FALSE)</f>
        <v>#N/A</v>
      </c>
      <c r="G33" s="3" t="s">
        <v>13</v>
      </c>
      <c r="H33" s="5">
        <f>IF(F33="","",1-F33)</f>
      </c>
      <c r="I33" s="4" t="e">
        <f>VLOOKUP(VLOOKUP(A31,Paringen!B:F,5,FALSE),Ploegen,4,FALSE)</f>
        <v>#N/A</v>
      </c>
      <c r="J33" s="4">
        <f>H33</f>
      </c>
      <c r="K33" s="5" t="s">
        <v>11</v>
      </c>
    </row>
    <row r="34" spans="3:11" ht="20.25" customHeight="1">
      <c r="C34" s="5">
        <v>3</v>
      </c>
      <c r="D34" s="5" t="s">
        <v>11</v>
      </c>
      <c r="E34" s="4" t="e">
        <f>VLOOKUP(VLOOKUP(A31,Paringen!B:F,4,FALSE),Ploegen,5,FALSE)</f>
        <v>#N/A</v>
      </c>
      <c r="G34" s="3" t="s">
        <v>13</v>
      </c>
      <c r="H34" s="5">
        <f>IF(F34="","",1-F34)</f>
      </c>
      <c r="I34" s="4" t="e">
        <f>VLOOKUP(VLOOKUP(A31,Paringen!B:F,5,FALSE),Ploegen,5,FALSE)</f>
        <v>#N/A</v>
      </c>
      <c r="J34" s="4">
        <f>H34</f>
      </c>
      <c r="K34" s="5" t="s">
        <v>12</v>
      </c>
    </row>
    <row r="35" spans="3:11" ht="20.25" customHeight="1" thickBot="1">
      <c r="C35" s="5">
        <v>4</v>
      </c>
      <c r="D35" s="5" t="s">
        <v>12</v>
      </c>
      <c r="E35" s="4" t="e">
        <f>VLOOKUP(VLOOKUP(A31,Paringen!B:F,4,FALSE),Ploegen,6,FALSE)</f>
        <v>#N/A</v>
      </c>
      <c r="G35" s="3" t="s">
        <v>13</v>
      </c>
      <c r="H35" s="5">
        <f>IF(F35="","",1-F35)</f>
      </c>
      <c r="I35" s="4" t="e">
        <f>VLOOKUP(VLOOKUP(A31,Paringen!B:F,5,FALSE),Ploegen,6,FALSE)</f>
        <v>#N/A</v>
      </c>
      <c r="J35" s="4">
        <f>H35</f>
      </c>
      <c r="K35" s="5" t="s">
        <v>11</v>
      </c>
    </row>
    <row r="36" spans="5:8" ht="20.25" customHeight="1" thickTop="1">
      <c r="E36" s="9" t="s">
        <v>14</v>
      </c>
      <c r="F36" s="38">
        <f>IF(OR(F32="",F33="",F34="",F35=""),"",SUM(F32:F35))</f>
      </c>
      <c r="G36" s="39" t="s">
        <v>13</v>
      </c>
      <c r="H36" s="40">
        <f>IF(OR(H32="",H33="",H34="",H35=""),"",SUM(H32:H35))</f>
      </c>
    </row>
    <row r="38" spans="1:3" ht="20.25" customHeight="1">
      <c r="A38" s="3">
        <v>2</v>
      </c>
      <c r="B38" s="6" t="str">
        <f>CONCATENATE(Ploegen!$C$1," ",$A$1," ",$B$1)</f>
        <v>LiSB Limb. Schoolschaak VO 2023 Ronde 4</v>
      </c>
      <c r="C38" s="6"/>
    </row>
    <row r="39" ht="20.25" customHeight="1">
      <c r="A39" s="3">
        <v>1</v>
      </c>
    </row>
    <row r="40" spans="1:10" ht="20.25" customHeight="1">
      <c r="A40" s="3">
        <f>$B$1*100+B40</f>
        <v>405</v>
      </c>
      <c r="B40" s="7">
        <f>IF($K$1="Afprinten",($A39-1)*Paringen!$I$4+$A38,($A38-1)*4+$A39)</f>
        <v>5</v>
      </c>
      <c r="C40" s="7"/>
      <c r="D40" s="7"/>
      <c r="E40" s="8" t="e">
        <f>VLOOKUP(VLOOKUP(A40,Paringen!B:F,4,FALSE),Ploegen,2,FALSE)</f>
        <v>#N/A</v>
      </c>
      <c r="G40" s="3" t="s">
        <v>6</v>
      </c>
      <c r="I40" s="8" t="e">
        <f>VLOOKUP(VLOOKUP(A40,Paringen!B:F,5,FALSE),Ploegen,2,FALSE)</f>
        <v>#N/A</v>
      </c>
      <c r="J40" s="8"/>
    </row>
    <row r="41" spans="3:11" ht="20.25" customHeight="1">
      <c r="C41" s="5">
        <v>1</v>
      </c>
      <c r="D41" s="5" t="s">
        <v>11</v>
      </c>
      <c r="E41" s="4" t="e">
        <f>VLOOKUP(VLOOKUP(A40,Paringen!B:F,4,FALSE),Ploegen,3,FALSE)</f>
        <v>#N/A</v>
      </c>
      <c r="G41" s="3" t="s">
        <v>13</v>
      </c>
      <c r="H41" s="5">
        <f>IF(F41="","",1-F41)</f>
      </c>
      <c r="I41" s="4" t="e">
        <f>VLOOKUP(VLOOKUP(A40,Paringen!B:F,5,FALSE),Ploegen,3,FALSE)</f>
        <v>#N/A</v>
      </c>
      <c r="J41" s="4">
        <f>H41</f>
      </c>
      <c r="K41" s="5" t="s">
        <v>12</v>
      </c>
    </row>
    <row r="42" spans="3:11" ht="20.25" customHeight="1">
      <c r="C42" s="5">
        <v>2</v>
      </c>
      <c r="D42" s="5" t="s">
        <v>12</v>
      </c>
      <c r="E42" s="4" t="e">
        <f>VLOOKUP(VLOOKUP(A40,Paringen!B:F,4,FALSE),Ploegen,4,FALSE)</f>
        <v>#N/A</v>
      </c>
      <c r="G42" s="3" t="s">
        <v>13</v>
      </c>
      <c r="H42" s="5">
        <f>IF(F42="","",1-F42)</f>
      </c>
      <c r="I42" s="4" t="e">
        <f>VLOOKUP(VLOOKUP(A40,Paringen!B:F,5,FALSE),Ploegen,4,FALSE)</f>
        <v>#N/A</v>
      </c>
      <c r="J42" s="4">
        <f>H42</f>
      </c>
      <c r="K42" s="5" t="s">
        <v>11</v>
      </c>
    </row>
    <row r="43" spans="3:11" ht="20.25" customHeight="1">
      <c r="C43" s="5">
        <v>3</v>
      </c>
      <c r="D43" s="5" t="s">
        <v>11</v>
      </c>
      <c r="E43" s="4" t="e">
        <f>VLOOKUP(VLOOKUP(A40,Paringen!B:F,4,FALSE),Ploegen,5,FALSE)</f>
        <v>#N/A</v>
      </c>
      <c r="G43" s="3" t="s">
        <v>13</v>
      </c>
      <c r="H43" s="5">
        <f>IF(F43="","",1-F43)</f>
      </c>
      <c r="I43" s="4" t="e">
        <f>VLOOKUP(VLOOKUP(A40,Paringen!B:F,5,FALSE),Ploegen,5,FALSE)</f>
        <v>#N/A</v>
      </c>
      <c r="J43" s="4">
        <f>H43</f>
      </c>
      <c r="K43" s="5" t="s">
        <v>12</v>
      </c>
    </row>
    <row r="44" spans="3:11" ht="20.25" customHeight="1" thickBot="1">
      <c r="C44" s="5">
        <v>4</v>
      </c>
      <c r="D44" s="5" t="s">
        <v>12</v>
      </c>
      <c r="E44" s="4" t="e">
        <f>VLOOKUP(VLOOKUP(A40,Paringen!B:F,4,FALSE),Ploegen,6,FALSE)</f>
        <v>#N/A</v>
      </c>
      <c r="G44" s="3" t="s">
        <v>13</v>
      </c>
      <c r="H44" s="5">
        <f>IF(F44="","",1-F44)</f>
      </c>
      <c r="I44" s="4" t="e">
        <f>VLOOKUP(VLOOKUP(A40,Paringen!B:F,5,FALSE),Ploegen,6,FALSE)</f>
        <v>#N/A</v>
      </c>
      <c r="J44" s="4">
        <f>H44</f>
      </c>
      <c r="K44" s="5" t="s">
        <v>11</v>
      </c>
    </row>
    <row r="45" spans="5:8" ht="20.25" customHeight="1" thickTop="1">
      <c r="E45" s="9" t="s">
        <v>14</v>
      </c>
      <c r="F45" s="38">
        <f>IF(OR(F41="",F42="",F43="",F44=""),"",SUM(F41:F44))</f>
      </c>
      <c r="G45" s="39" t="s">
        <v>13</v>
      </c>
      <c r="H45" s="40">
        <f>IF(OR(H41="",H42="",H43="",H44=""),"",SUM(H41:H44))</f>
      </c>
    </row>
    <row r="47" spans="1:3" ht="20.25" customHeight="1">
      <c r="A47" s="3">
        <v>2</v>
      </c>
      <c r="B47" s="6" t="str">
        <f>CONCATENATE(Ploegen!$C$1," ",$A$1," ",$B$1)</f>
        <v>LiSB Limb. Schoolschaak VO 2023 Ronde 4</v>
      </c>
      <c r="C47" s="6"/>
    </row>
    <row r="48" ht="20.25" customHeight="1">
      <c r="A48" s="3">
        <v>2</v>
      </c>
    </row>
    <row r="49" spans="1:10" ht="20.25" customHeight="1">
      <c r="A49" s="3">
        <f>$B$1*100+B49</f>
        <v>406</v>
      </c>
      <c r="B49" s="7">
        <f>IF($K$1="Afprinten",($A48-1)*Paringen!$I$4+$A47,($A47-1)*4+$A48)</f>
        <v>6</v>
      </c>
      <c r="C49" s="7"/>
      <c r="D49" s="7"/>
      <c r="E49" s="8" t="e">
        <f>VLOOKUP(VLOOKUP(A49,Paringen!B:F,4,FALSE),Ploegen,2,FALSE)</f>
        <v>#N/A</v>
      </c>
      <c r="G49" s="3" t="s">
        <v>6</v>
      </c>
      <c r="I49" s="8" t="e">
        <f>VLOOKUP(VLOOKUP(A49,Paringen!B:F,5,FALSE),Ploegen,2,FALSE)</f>
        <v>#N/A</v>
      </c>
      <c r="J49" s="8"/>
    </row>
    <row r="50" spans="3:11" ht="20.25" customHeight="1">
      <c r="C50" s="5">
        <v>1</v>
      </c>
      <c r="D50" s="5" t="s">
        <v>11</v>
      </c>
      <c r="E50" s="4" t="e">
        <f>VLOOKUP(VLOOKUP(A49,Paringen!B:F,4,FALSE),Ploegen,3,FALSE)</f>
        <v>#N/A</v>
      </c>
      <c r="G50" s="3" t="s">
        <v>13</v>
      </c>
      <c r="H50" s="5">
        <f>IF(F50="","",1-F50)</f>
      </c>
      <c r="I50" s="4" t="e">
        <f>VLOOKUP(VLOOKUP(A49,Paringen!B:F,5,FALSE),Ploegen,3,FALSE)</f>
        <v>#N/A</v>
      </c>
      <c r="J50" s="4">
        <f>H50</f>
      </c>
      <c r="K50" s="5" t="s">
        <v>12</v>
      </c>
    </row>
    <row r="51" spans="3:11" ht="20.25" customHeight="1">
      <c r="C51" s="5">
        <v>2</v>
      </c>
      <c r="D51" s="5" t="s">
        <v>12</v>
      </c>
      <c r="E51" s="4" t="e">
        <f>VLOOKUP(VLOOKUP(A49,Paringen!B:F,4,FALSE),Ploegen,4,FALSE)</f>
        <v>#N/A</v>
      </c>
      <c r="G51" s="3" t="s">
        <v>13</v>
      </c>
      <c r="H51" s="5">
        <f>IF(F51="","",1-F51)</f>
      </c>
      <c r="I51" s="4" t="e">
        <f>VLOOKUP(VLOOKUP(A49,Paringen!B:F,5,FALSE),Ploegen,4,FALSE)</f>
        <v>#N/A</v>
      </c>
      <c r="J51" s="4">
        <f>H51</f>
      </c>
      <c r="K51" s="5" t="s">
        <v>11</v>
      </c>
    </row>
    <row r="52" spans="3:11" ht="20.25" customHeight="1">
      <c r="C52" s="5">
        <v>3</v>
      </c>
      <c r="D52" s="5" t="s">
        <v>11</v>
      </c>
      <c r="E52" s="4" t="e">
        <f>VLOOKUP(VLOOKUP(A49,Paringen!B:F,4,FALSE),Ploegen,5,FALSE)</f>
        <v>#N/A</v>
      </c>
      <c r="G52" s="3" t="s">
        <v>13</v>
      </c>
      <c r="H52" s="5">
        <f>IF(F52="","",1-F52)</f>
      </c>
      <c r="I52" s="4" t="e">
        <f>VLOOKUP(VLOOKUP(A49,Paringen!B:F,5,FALSE),Ploegen,5,FALSE)</f>
        <v>#N/A</v>
      </c>
      <c r="J52" s="4">
        <f>H52</f>
      </c>
      <c r="K52" s="5" t="s">
        <v>12</v>
      </c>
    </row>
    <row r="53" spans="3:11" ht="20.25" customHeight="1" thickBot="1">
      <c r="C53" s="5">
        <v>4</v>
      </c>
      <c r="D53" s="5" t="s">
        <v>12</v>
      </c>
      <c r="E53" s="4" t="e">
        <f>VLOOKUP(VLOOKUP(A49,Paringen!B:F,4,FALSE),Ploegen,6,FALSE)</f>
        <v>#N/A</v>
      </c>
      <c r="G53" s="3" t="s">
        <v>13</v>
      </c>
      <c r="H53" s="5">
        <f>IF(F53="","",1-F53)</f>
      </c>
      <c r="I53" s="4" t="e">
        <f>VLOOKUP(VLOOKUP(A49,Paringen!B:F,5,FALSE),Ploegen,6,FALSE)</f>
        <v>#N/A</v>
      </c>
      <c r="J53" s="4">
        <f>H53</f>
      </c>
      <c r="K53" s="5" t="s">
        <v>11</v>
      </c>
    </row>
    <row r="54" spans="5:8" ht="20.25" customHeight="1" thickTop="1">
      <c r="E54" s="9" t="s">
        <v>14</v>
      </c>
      <c r="F54" s="38">
        <f>IF(OR(F50="",F51="",F52="",F53=""),"",SUM(F50:F53))</f>
      </c>
      <c r="G54" s="39" t="s">
        <v>13</v>
      </c>
      <c r="H54" s="40">
        <f>IF(OR(H50="",H51="",H52="",H53=""),"",SUM(H50:H53))</f>
      </c>
    </row>
    <row r="56" spans="1:3" ht="20.25" customHeight="1">
      <c r="A56" s="3">
        <v>2</v>
      </c>
      <c r="B56" s="6" t="str">
        <f>CONCATENATE(Ploegen!$C$1," ",$A$1," ",$B$1)</f>
        <v>LiSB Limb. Schoolschaak VO 2023 Ronde 4</v>
      </c>
      <c r="C56" s="6"/>
    </row>
    <row r="57" ht="20.25" customHeight="1">
      <c r="A57" s="3">
        <v>3</v>
      </c>
    </row>
    <row r="58" spans="1:10" ht="20.25" customHeight="1">
      <c r="A58" s="3">
        <f>$B$1*100+B58</f>
        <v>407</v>
      </c>
      <c r="B58" s="7">
        <f>IF($K$1="Afprinten",($A57-1)*Paringen!$I$4+$A56,($A56-1)*4+$A57)</f>
        <v>7</v>
      </c>
      <c r="C58" s="7"/>
      <c r="D58" s="7"/>
      <c r="E58" s="8" t="e">
        <f>VLOOKUP(VLOOKUP(A58,Paringen!B:F,4,FALSE),Ploegen,2,FALSE)</f>
        <v>#N/A</v>
      </c>
      <c r="G58" s="3" t="s">
        <v>6</v>
      </c>
      <c r="I58" s="8" t="e">
        <f>VLOOKUP(VLOOKUP(A58,Paringen!B:F,5,FALSE),Ploegen,2,FALSE)</f>
        <v>#N/A</v>
      </c>
      <c r="J58" s="8"/>
    </row>
    <row r="59" spans="3:11" ht="20.25" customHeight="1">
      <c r="C59" s="5">
        <v>1</v>
      </c>
      <c r="D59" s="5" t="s">
        <v>11</v>
      </c>
      <c r="E59" s="4" t="e">
        <f>VLOOKUP(VLOOKUP(A58,Paringen!B:F,4,FALSE),Ploegen,3,FALSE)</f>
        <v>#N/A</v>
      </c>
      <c r="G59" s="3" t="s">
        <v>13</v>
      </c>
      <c r="H59" s="5">
        <f>IF(F59="","",1-F59)</f>
      </c>
      <c r="I59" s="4" t="e">
        <f>VLOOKUP(VLOOKUP(A58,Paringen!B:F,5,FALSE),Ploegen,3,FALSE)</f>
        <v>#N/A</v>
      </c>
      <c r="J59" s="4">
        <f>H59</f>
      </c>
      <c r="K59" s="5" t="s">
        <v>12</v>
      </c>
    </row>
    <row r="60" spans="3:11" ht="20.25" customHeight="1">
      <c r="C60" s="5">
        <v>2</v>
      </c>
      <c r="D60" s="5" t="s">
        <v>12</v>
      </c>
      <c r="E60" s="4" t="e">
        <f>VLOOKUP(VLOOKUP(A58,Paringen!B:F,4,FALSE),Ploegen,4,FALSE)</f>
        <v>#N/A</v>
      </c>
      <c r="G60" s="3" t="s">
        <v>13</v>
      </c>
      <c r="H60" s="5">
        <f>IF(F60="","",1-F60)</f>
      </c>
      <c r="I60" s="4" t="e">
        <f>VLOOKUP(VLOOKUP(A58,Paringen!B:F,5,FALSE),Ploegen,4,FALSE)</f>
        <v>#N/A</v>
      </c>
      <c r="J60" s="4">
        <f>H60</f>
      </c>
      <c r="K60" s="5" t="s">
        <v>11</v>
      </c>
    </row>
    <row r="61" spans="3:11" ht="20.25" customHeight="1">
      <c r="C61" s="5">
        <v>3</v>
      </c>
      <c r="D61" s="5" t="s">
        <v>11</v>
      </c>
      <c r="E61" s="4" t="e">
        <f>VLOOKUP(VLOOKUP(A58,Paringen!B:F,4,FALSE),Ploegen,5,FALSE)</f>
        <v>#N/A</v>
      </c>
      <c r="G61" s="3" t="s">
        <v>13</v>
      </c>
      <c r="H61" s="5">
        <f>IF(F61="","",1-F61)</f>
      </c>
      <c r="I61" s="4" t="e">
        <f>VLOOKUP(VLOOKUP(A58,Paringen!B:F,5,FALSE),Ploegen,5,FALSE)</f>
        <v>#N/A</v>
      </c>
      <c r="J61" s="4">
        <f>H61</f>
      </c>
      <c r="K61" s="5" t="s">
        <v>12</v>
      </c>
    </row>
    <row r="62" spans="3:11" ht="20.25" customHeight="1" thickBot="1">
      <c r="C62" s="5">
        <v>4</v>
      </c>
      <c r="D62" s="5" t="s">
        <v>12</v>
      </c>
      <c r="E62" s="4" t="e">
        <f>VLOOKUP(VLOOKUP(A58,Paringen!B:F,4,FALSE),Ploegen,6,FALSE)</f>
        <v>#N/A</v>
      </c>
      <c r="G62" s="3" t="s">
        <v>13</v>
      </c>
      <c r="H62" s="5">
        <f>IF(F62="","",1-F62)</f>
      </c>
      <c r="I62" s="4" t="e">
        <f>VLOOKUP(VLOOKUP(A58,Paringen!B:F,5,FALSE),Ploegen,6,FALSE)</f>
        <v>#N/A</v>
      </c>
      <c r="J62" s="4">
        <f>H62</f>
      </c>
      <c r="K62" s="5" t="s">
        <v>11</v>
      </c>
    </row>
    <row r="63" spans="5:8" ht="20.25" customHeight="1" thickTop="1">
      <c r="E63" s="9" t="s">
        <v>14</v>
      </c>
      <c r="F63" s="38">
        <f>IF(OR(F59="",F60="",F61="",F62=""),"",SUM(F59:F62))</f>
      </c>
      <c r="G63" s="39" t="s">
        <v>13</v>
      </c>
      <c r="H63" s="40">
        <f>IF(OR(H59="",H60="",H61="",H62=""),"",SUM(H59:H62))</f>
      </c>
    </row>
    <row r="65" spans="1:3" ht="20.25" customHeight="1">
      <c r="A65" s="3">
        <v>2</v>
      </c>
      <c r="B65" s="6" t="str">
        <f>CONCATENATE(Ploegen!$C$1," ",$A$1," ",$B$1)</f>
        <v>LiSB Limb. Schoolschaak VO 2023 Ronde 4</v>
      </c>
      <c r="C65" s="6"/>
    </row>
    <row r="66" ht="20.25" customHeight="1">
      <c r="A66" s="3">
        <v>4</v>
      </c>
    </row>
    <row r="67" spans="1:10" ht="20.25" customHeight="1">
      <c r="A67" s="3">
        <f>$B$1*100+B67</f>
        <v>408</v>
      </c>
      <c r="B67" s="7">
        <f>IF($K$1="Afprinten",($A66-1)*Paringen!$I$4+$A65,($A65-1)*4+$A66)</f>
        <v>8</v>
      </c>
      <c r="C67" s="7"/>
      <c r="D67" s="7"/>
      <c r="E67" s="8" t="e">
        <f>VLOOKUP(VLOOKUP(A67,Paringen!B:F,4,FALSE),Ploegen,2,FALSE)</f>
        <v>#N/A</v>
      </c>
      <c r="G67" s="3" t="s">
        <v>6</v>
      </c>
      <c r="I67" s="8" t="e">
        <f>VLOOKUP(VLOOKUP(A67,Paringen!B:F,5,FALSE),Ploegen,2,FALSE)</f>
        <v>#N/A</v>
      </c>
      <c r="J67" s="8"/>
    </row>
    <row r="68" spans="3:11" ht="20.25" customHeight="1">
      <c r="C68" s="5">
        <v>1</v>
      </c>
      <c r="D68" s="5" t="s">
        <v>11</v>
      </c>
      <c r="E68" s="4" t="e">
        <f>VLOOKUP(VLOOKUP(A67,Paringen!B:F,4,FALSE),Ploegen,3,FALSE)</f>
        <v>#N/A</v>
      </c>
      <c r="G68" s="3" t="s">
        <v>13</v>
      </c>
      <c r="H68" s="5">
        <f>IF(F68="","",1-F68)</f>
      </c>
      <c r="I68" s="4" t="e">
        <f>VLOOKUP(VLOOKUP(A67,Paringen!B:F,5,FALSE),Ploegen,3,FALSE)</f>
        <v>#N/A</v>
      </c>
      <c r="J68" s="4">
        <f>H68</f>
      </c>
      <c r="K68" s="5" t="s">
        <v>12</v>
      </c>
    </row>
    <row r="69" spans="3:11" ht="20.25" customHeight="1">
      <c r="C69" s="5">
        <v>2</v>
      </c>
      <c r="D69" s="5" t="s">
        <v>12</v>
      </c>
      <c r="E69" s="4" t="e">
        <f>VLOOKUP(VLOOKUP(A67,Paringen!B:F,4,FALSE),Ploegen,4,FALSE)</f>
        <v>#N/A</v>
      </c>
      <c r="G69" s="3" t="s">
        <v>13</v>
      </c>
      <c r="H69" s="5">
        <f>IF(F69="","",1-F69)</f>
      </c>
      <c r="I69" s="4" t="e">
        <f>VLOOKUP(VLOOKUP(A67,Paringen!B:F,5,FALSE),Ploegen,4,FALSE)</f>
        <v>#N/A</v>
      </c>
      <c r="J69" s="4">
        <f>H69</f>
      </c>
      <c r="K69" s="5" t="s">
        <v>11</v>
      </c>
    </row>
    <row r="70" spans="3:11" ht="20.25" customHeight="1">
      <c r="C70" s="5">
        <v>3</v>
      </c>
      <c r="D70" s="5" t="s">
        <v>11</v>
      </c>
      <c r="E70" s="4" t="e">
        <f>VLOOKUP(VLOOKUP(A67,Paringen!B:F,4,FALSE),Ploegen,5,FALSE)</f>
        <v>#N/A</v>
      </c>
      <c r="G70" s="3" t="s">
        <v>13</v>
      </c>
      <c r="H70" s="5">
        <f>IF(F70="","",1-F70)</f>
      </c>
      <c r="I70" s="4" t="e">
        <f>VLOOKUP(VLOOKUP(A67,Paringen!B:F,5,FALSE),Ploegen,5,FALSE)</f>
        <v>#N/A</v>
      </c>
      <c r="J70" s="4">
        <f>H70</f>
      </c>
      <c r="K70" s="5" t="s">
        <v>12</v>
      </c>
    </row>
    <row r="71" spans="3:11" ht="20.25" customHeight="1" thickBot="1">
      <c r="C71" s="5">
        <v>4</v>
      </c>
      <c r="D71" s="5" t="s">
        <v>12</v>
      </c>
      <c r="E71" s="4" t="e">
        <f>VLOOKUP(VLOOKUP(A67,Paringen!B:F,4,FALSE),Ploegen,6,FALSE)</f>
        <v>#N/A</v>
      </c>
      <c r="G71" s="3" t="s">
        <v>13</v>
      </c>
      <c r="H71" s="5">
        <f>IF(F71="","",1-F71)</f>
      </c>
      <c r="I71" s="4" t="e">
        <f>VLOOKUP(VLOOKUP(A67,Paringen!B:F,5,FALSE),Ploegen,6,FALSE)</f>
        <v>#N/A</v>
      </c>
      <c r="J71" s="4">
        <f>H71</f>
      </c>
      <c r="K71" s="5" t="s">
        <v>11</v>
      </c>
    </row>
    <row r="72" spans="5:8" ht="20.25" customHeight="1" thickTop="1">
      <c r="E72" s="9" t="s">
        <v>14</v>
      </c>
      <c r="F72" s="38">
        <f>IF(OR(F68="",F69="",F70="",F71=""),"",SUM(F68:F71))</f>
      </c>
      <c r="G72" s="39" t="s">
        <v>13</v>
      </c>
      <c r="H72" s="40">
        <f>IF(OR(H68="",H69="",H70="",H71=""),"",SUM(H68:H71))</f>
      </c>
    </row>
  </sheetData>
  <sheetProtection/>
  <printOptions horizontalCentered="1"/>
  <pageMargins left="0.41" right="0.41" top="0.7874015748031497" bottom="0.7874015748031497" header="0.4" footer="0.4"/>
  <pageSetup horizontalDpi="300" verticalDpi="300" orientation="portrait" paperSize="9" scale="94"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Cornet</dc:creator>
  <cp:keywords/>
  <dc:description/>
  <cp:lastModifiedBy>Frank J.G. Clevers</cp:lastModifiedBy>
  <cp:lastPrinted>2023-04-05T15:12:45Z</cp:lastPrinted>
  <dcterms:created xsi:type="dcterms:W3CDTF">2002-01-30T11:16:31Z</dcterms:created>
  <dcterms:modified xsi:type="dcterms:W3CDTF">2023-04-15T17:05:38Z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